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kroxa\Downloads\"/>
    </mc:Choice>
  </mc:AlternateContent>
  <xr:revisionPtr revIDLastSave="0" documentId="13_ncr:1_{72412AFA-C098-4753-A18C-A543B6660D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Точка безубыточности" sheetId="1" r:id="rId1"/>
    <sheet name="Расчет итоговой ЮЭ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D34" i="1"/>
  <c r="E13" i="1"/>
  <c r="D13" i="2"/>
  <c r="D14" i="2" s="1"/>
  <c r="D12" i="2"/>
  <c r="D11" i="2"/>
  <c r="D6" i="2"/>
  <c r="D5" i="2"/>
  <c r="B37" i="1"/>
  <c r="D21" i="1" s="1"/>
  <c r="D33" i="1"/>
  <c r="D14" i="1"/>
  <c r="D12" i="1"/>
  <c r="D11" i="1"/>
  <c r="D8" i="1"/>
  <c r="D7" i="1"/>
  <c r="D4" i="1" s="1"/>
  <c r="D3" i="1" l="1"/>
  <c r="D32" i="1"/>
  <c r="D16" i="2" s="1"/>
  <c r="D24" i="1" l="1"/>
  <c r="D31" i="1"/>
  <c r="D29" i="1"/>
  <c r="D13" i="1"/>
  <c r="D25" i="1" s="1"/>
  <c r="D26" i="1" l="1"/>
</calcChain>
</file>

<file path=xl/sharedStrings.xml><?xml version="1.0" encoding="utf-8"?>
<sst xmlns="http://schemas.openxmlformats.org/spreadsheetml/2006/main" count="52" uniqueCount="49">
  <si>
    <t>Юнит-экономика рюкзаки</t>
  </si>
  <si>
    <t>Выручка с продажи 1 товара</t>
  </si>
  <si>
    <t>Все расходы</t>
  </si>
  <si>
    <t>Переменные расходы:</t>
  </si>
  <si>
    <t>Привлечение одного клиента</t>
  </si>
  <si>
    <t>Себестоимость товара</t>
  </si>
  <si>
    <t>Налог 12% WB</t>
  </si>
  <si>
    <t>Доставка</t>
  </si>
  <si>
    <t>Возврат</t>
  </si>
  <si>
    <t>Процент возврата: 10%</t>
  </si>
  <si>
    <t>Налог 6% на Ип</t>
  </si>
  <si>
    <t>Маржа</t>
  </si>
  <si>
    <t>Постоянные расходы:</t>
  </si>
  <si>
    <t>Аренда помещения</t>
  </si>
  <si>
    <t>Коммунальные услуги</t>
  </si>
  <si>
    <t>Услуги бухгалтера</t>
  </si>
  <si>
    <t>ФОТ</t>
  </si>
  <si>
    <t>Налог на ИП</t>
  </si>
  <si>
    <t>Точка безубыточности (продаж нужно сделать, чтобы выйти в 0)</t>
  </si>
  <si>
    <t>ROI</t>
  </si>
  <si>
    <t>Чистая прибыль</t>
  </si>
  <si>
    <t>Норма чистой прибыли</t>
  </si>
  <si>
    <t>Валовая прибыль</t>
  </si>
  <si>
    <t>Норма валовой прибыли</t>
  </si>
  <si>
    <t>Рентабельность</t>
  </si>
  <si>
    <t>Кол-во продаж за месяц</t>
  </si>
  <si>
    <t>Чистая прибыль за месяц</t>
  </si>
  <si>
    <t>Переменные расходы за месяц</t>
  </si>
  <si>
    <t>Выручка за месяц</t>
  </si>
  <si>
    <t>Все расходы за месяц</t>
  </si>
  <si>
    <t xml:space="preserve">БЮДЖЕТ </t>
  </si>
  <si>
    <t>Из них на рекламу</t>
  </si>
  <si>
    <t>Юнит экономика проекта WB</t>
  </si>
  <si>
    <t>COGs - себестоимость продажи</t>
  </si>
  <si>
    <t>CR1 - конверсия в заявку</t>
  </si>
  <si>
    <t>CR2 - конверсия в продажу</t>
  </si>
  <si>
    <t>AvP - средний чек</t>
  </si>
  <si>
    <t>APC - кол-во продаж одному клиенту</t>
  </si>
  <si>
    <t>1sCOGS - допзатраты на первую продажу</t>
  </si>
  <si>
    <t>UA - охват потенциальных клиентов в выбранном канале трафика</t>
  </si>
  <si>
    <t>Кол-во заявок</t>
  </si>
  <si>
    <t>Кол-во продаж</t>
  </si>
  <si>
    <t>CPL</t>
  </si>
  <si>
    <t>CPO</t>
  </si>
  <si>
    <t>CPC</t>
  </si>
  <si>
    <t>CPAcq</t>
  </si>
  <si>
    <t>Итоговая ЮЭ</t>
  </si>
  <si>
    <t>%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</si>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</sst>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9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/>
    <xf numFmtId="0" fontId="1" fillId="0" borderId="0" xfId="0" applyFont="1" applyAlignment="1">
      <alignment vertical="center" wrapText="1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37"/>
  <sheetViews>
    <sheetView tabSelected="1" workbookViewId="0">
      <selection activeCell="D32" sqref="D32"/>
    </sheetView>
  </sheetViews>
  <sheetFormatPr defaultColWidth="14.42578125" defaultRowHeight="15.75" customHeight="1" x14ac:dyDescent="0.2"/>
  <sheetData>
    <row r="1" spans="1:24" ht="12.75" x14ac:dyDescent="0.2">
      <c r="A1" s="5" t="s">
        <v>0</v>
      </c>
      <c r="B1" s="6"/>
      <c r="C1" s="6"/>
      <c r="D1" s="6"/>
    </row>
    <row r="2" spans="1:24" ht="12.75" x14ac:dyDescent="0.2">
      <c r="A2" s="7" t="s">
        <v>1</v>
      </c>
      <c r="B2" s="6"/>
      <c r="C2" s="6"/>
      <c r="D2" s="1">
        <v>3360</v>
      </c>
    </row>
    <row r="3" spans="1:24" ht="12.75" x14ac:dyDescent="0.2">
      <c r="A3" s="8" t="s">
        <v>2</v>
      </c>
      <c r="B3" s="6"/>
      <c r="C3" s="6"/>
      <c r="D3" s="2">
        <f>D4+D14</f>
        <v>2139.1</v>
      </c>
    </row>
    <row r="4" spans="1:24" ht="12.75" x14ac:dyDescent="0.2">
      <c r="A4" s="8" t="s">
        <v>3</v>
      </c>
      <c r="B4" s="6"/>
      <c r="C4" s="6"/>
      <c r="D4" s="2">
        <f>D7+D8+D9+D11+D12</f>
        <v>2139.1</v>
      </c>
    </row>
    <row r="5" spans="1:24" ht="12.75" x14ac:dyDescent="0.2">
      <c r="A5" s="7" t="s">
        <v>4</v>
      </c>
      <c r="B5" s="6"/>
      <c r="C5" s="6"/>
      <c r="D5" s="1">
        <v>0</v>
      </c>
    </row>
    <row r="6" spans="1:24" ht="15.75" customHeight="1" x14ac:dyDescent="0.2">
      <c r="A6" s="6"/>
      <c r="B6" s="6"/>
      <c r="C6" s="6"/>
    </row>
    <row r="7" spans="1:24" ht="12.75" x14ac:dyDescent="0.2">
      <c r="A7" s="7" t="s">
        <v>5</v>
      </c>
      <c r="B7" s="6"/>
      <c r="C7" s="6"/>
      <c r="D7" s="1">
        <f>1200+92+4+85</f>
        <v>1381</v>
      </c>
    </row>
    <row r="8" spans="1:24" ht="16.5" customHeight="1" x14ac:dyDescent="0.2">
      <c r="A8" s="7" t="s">
        <v>6</v>
      </c>
      <c r="B8" s="6"/>
      <c r="C8" s="6"/>
      <c r="D8" s="1">
        <f>(D2/100)*12</f>
        <v>403.20000000000005</v>
      </c>
    </row>
    <row r="9" spans="1:24" ht="16.5" customHeight="1" x14ac:dyDescent="0.2">
      <c r="A9" s="7" t="s">
        <v>7</v>
      </c>
      <c r="B9" s="6"/>
      <c r="C9" s="6"/>
      <c r="D9" s="1">
        <v>150</v>
      </c>
    </row>
    <row r="10" spans="1:24" ht="16.5" customHeight="1" x14ac:dyDescent="0.2">
      <c r="A10" s="7" t="s">
        <v>8</v>
      </c>
      <c r="B10" s="6"/>
      <c r="C10" s="6"/>
      <c r="D10" s="1">
        <v>33</v>
      </c>
    </row>
    <row r="11" spans="1:24" ht="16.5" customHeight="1" x14ac:dyDescent="0.2">
      <c r="A11" s="7" t="s">
        <v>9</v>
      </c>
      <c r="B11" s="6"/>
      <c r="C11" s="6"/>
      <c r="D11" s="1">
        <f>D10*10%</f>
        <v>3.3000000000000003</v>
      </c>
    </row>
    <row r="12" spans="1:24" ht="16.5" customHeight="1" x14ac:dyDescent="0.2">
      <c r="A12" s="7" t="s">
        <v>10</v>
      </c>
      <c r="B12" s="6"/>
      <c r="C12" s="6"/>
      <c r="D12" s="1">
        <f>D2/100*6</f>
        <v>201.60000000000002</v>
      </c>
    </row>
    <row r="13" spans="1:24" ht="12.75" x14ac:dyDescent="0.2">
      <c r="A13" s="8" t="s">
        <v>11</v>
      </c>
      <c r="B13" s="6"/>
      <c r="C13" s="6"/>
      <c r="D13" s="2">
        <f>D2-D3</f>
        <v>1220.9000000000001</v>
      </c>
      <c r="E13" s="15">
        <f>(D25/D2)*100</f>
        <v>36.336309523809533</v>
      </c>
      <c r="F13" t="s">
        <v>47</v>
      </c>
    </row>
    <row r="14" spans="1:24" ht="12.75" x14ac:dyDescent="0.2">
      <c r="A14" s="8" t="s">
        <v>12</v>
      </c>
      <c r="B14" s="6"/>
      <c r="C14" s="6"/>
      <c r="D14" s="2">
        <f>D16+D15+D17+D18+D19</f>
        <v>0</v>
      </c>
    </row>
    <row r="15" spans="1:24" ht="12.75" x14ac:dyDescent="0.2">
      <c r="A15" s="7" t="s">
        <v>13</v>
      </c>
      <c r="B15" s="6"/>
      <c r="C15" s="6"/>
      <c r="D15" s="1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2.75" x14ac:dyDescent="0.2">
      <c r="A16" s="7" t="s">
        <v>14</v>
      </c>
      <c r="B16" s="6"/>
      <c r="C16" s="6"/>
      <c r="D16" s="1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 x14ac:dyDescent="0.2">
      <c r="A17" s="7" t="s">
        <v>15</v>
      </c>
      <c r="B17" s="6"/>
      <c r="C17" s="6"/>
      <c r="D17" s="1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2.75" x14ac:dyDescent="0.2">
      <c r="A18" s="7" t="s">
        <v>16</v>
      </c>
      <c r="B18" s="6"/>
      <c r="C18" s="6"/>
    </row>
    <row r="19" spans="1:24" ht="12.75" x14ac:dyDescent="0.2">
      <c r="A19" s="7" t="s">
        <v>17</v>
      </c>
      <c r="B19" s="6"/>
      <c r="C19" s="6"/>
      <c r="D19" s="1">
        <v>0</v>
      </c>
    </row>
    <row r="20" spans="1:24" ht="12.75" x14ac:dyDescent="0.2">
      <c r="A20" s="7"/>
      <c r="B20" s="6"/>
      <c r="C20" s="6"/>
    </row>
    <row r="21" spans="1:24" ht="12.75" x14ac:dyDescent="0.2">
      <c r="A21" s="9" t="s">
        <v>18</v>
      </c>
      <c r="B21" s="6"/>
      <c r="C21" s="6"/>
      <c r="D21" s="2">
        <f>B37/D2</f>
        <v>3.624107142857143</v>
      </c>
      <c r="E21" t="s">
        <v>48</v>
      </c>
    </row>
    <row r="22" spans="1:24" ht="12.75" x14ac:dyDescent="0.2">
      <c r="A22" s="7"/>
      <c r="B22" s="6"/>
      <c r="C22" s="6"/>
    </row>
    <row r="23" spans="1:24" ht="12.75" x14ac:dyDescent="0.2">
      <c r="A23" s="7"/>
      <c r="B23" s="6"/>
      <c r="C23" s="6"/>
    </row>
    <row r="24" spans="1:24" ht="12.75" x14ac:dyDescent="0.2">
      <c r="A24" s="8" t="s">
        <v>19</v>
      </c>
      <c r="B24" s="6"/>
      <c r="C24" s="6"/>
      <c r="D24" s="2">
        <f>(D2-D3)/D3*100</f>
        <v>57.075405544387834</v>
      </c>
      <c r="E24" t="s">
        <v>47</v>
      </c>
    </row>
    <row r="25" spans="1:24" ht="12.75" x14ac:dyDescent="0.2">
      <c r="A25" s="8" t="s">
        <v>20</v>
      </c>
      <c r="B25" s="6"/>
      <c r="C25" s="6"/>
      <c r="D25" s="1">
        <f>D13</f>
        <v>1220.9000000000001</v>
      </c>
    </row>
    <row r="26" spans="1:24" ht="12.75" x14ac:dyDescent="0.2">
      <c r="A26" s="8" t="s">
        <v>21</v>
      </c>
      <c r="B26" s="6"/>
      <c r="C26" s="6"/>
      <c r="D26" s="2">
        <f>D25/D2*100</f>
        <v>36.336309523809533</v>
      </c>
      <c r="E26" t="s">
        <v>47</v>
      </c>
    </row>
    <row r="27" spans="1:24" ht="12.75" x14ac:dyDescent="0.2">
      <c r="A27" s="8" t="s">
        <v>22</v>
      </c>
      <c r="B27" s="6"/>
      <c r="C27" s="6"/>
    </row>
    <row r="28" spans="1:24" ht="12.75" x14ac:dyDescent="0.2">
      <c r="A28" s="8" t="s">
        <v>23</v>
      </c>
      <c r="B28" s="6"/>
      <c r="C28" s="6"/>
    </row>
    <row r="29" spans="1:24" ht="12.75" x14ac:dyDescent="0.2">
      <c r="A29" s="8" t="s">
        <v>24</v>
      </c>
      <c r="B29" s="6"/>
      <c r="C29" s="6"/>
      <c r="D29" s="2">
        <f>(D2-D3)/D2*100</f>
        <v>36.336309523809533</v>
      </c>
      <c r="E29" t="s">
        <v>47</v>
      </c>
    </row>
    <row r="30" spans="1:24" ht="12.75" x14ac:dyDescent="0.2">
      <c r="A30" s="8" t="s">
        <v>25</v>
      </c>
      <c r="B30" s="6"/>
      <c r="C30" s="6"/>
      <c r="D30" s="1">
        <v>9</v>
      </c>
    </row>
    <row r="31" spans="1:24" ht="12.75" x14ac:dyDescent="0.2">
      <c r="A31" s="8" t="s">
        <v>26</v>
      </c>
      <c r="B31" s="6"/>
      <c r="C31" s="6"/>
      <c r="D31" s="1">
        <f>D33-D34</f>
        <v>10988.100000000002</v>
      </c>
    </row>
    <row r="32" spans="1:24" ht="12.75" x14ac:dyDescent="0.2">
      <c r="A32" s="8" t="s">
        <v>27</v>
      </c>
      <c r="B32" s="6"/>
      <c r="C32" s="6"/>
      <c r="D32" s="2">
        <f>D4*D30</f>
        <v>19251.899999999998</v>
      </c>
    </row>
    <row r="33" spans="1:4" ht="12.75" x14ac:dyDescent="0.2">
      <c r="A33" s="8" t="s">
        <v>28</v>
      </c>
      <c r="B33" s="6"/>
      <c r="C33" s="6"/>
      <c r="D33" s="2">
        <f>D2*D30</f>
        <v>30240</v>
      </c>
    </row>
    <row r="34" spans="1:4" ht="12.75" x14ac:dyDescent="0.2">
      <c r="A34" s="8" t="s">
        <v>29</v>
      </c>
      <c r="B34" s="6"/>
      <c r="C34" s="6"/>
      <c r="D34" s="2">
        <f>D3*D30</f>
        <v>19251.899999999998</v>
      </c>
    </row>
    <row r="37" spans="1:4" ht="25.5" x14ac:dyDescent="0.2">
      <c r="A37" s="1" t="s">
        <v>30</v>
      </c>
      <c r="B37" s="1">
        <f>12000+92+85</f>
        <v>12177</v>
      </c>
      <c r="C37" s="3" t="s">
        <v>31</v>
      </c>
      <c r="D37" s="1">
        <v>0</v>
      </c>
    </row>
  </sheetData>
  <mergeCells count="52">
    <mergeCell ref="A23:C23"/>
    <mergeCell ref="A24:C24"/>
    <mergeCell ref="A32:C32"/>
    <mergeCell ref="A33:C33"/>
    <mergeCell ref="A34:C34"/>
    <mergeCell ref="A25:C25"/>
    <mergeCell ref="A26:C26"/>
    <mergeCell ref="A27:C27"/>
    <mergeCell ref="A28:C28"/>
    <mergeCell ref="A29:C29"/>
    <mergeCell ref="A30:C30"/>
    <mergeCell ref="A31:C31"/>
    <mergeCell ref="A18:C18"/>
    <mergeCell ref="A19:C19"/>
    <mergeCell ref="A20:C20"/>
    <mergeCell ref="A21:C21"/>
    <mergeCell ref="A22:C22"/>
    <mergeCell ref="S17:U17"/>
    <mergeCell ref="V17:X17"/>
    <mergeCell ref="A8:C8"/>
    <mergeCell ref="A9:C9"/>
    <mergeCell ref="A10:C10"/>
    <mergeCell ref="A11:C11"/>
    <mergeCell ref="A12:C12"/>
    <mergeCell ref="A13:C13"/>
    <mergeCell ref="A14:C14"/>
    <mergeCell ref="A17:C17"/>
    <mergeCell ref="G17:I17"/>
    <mergeCell ref="J17:L17"/>
    <mergeCell ref="M17:O17"/>
    <mergeCell ref="P17:R17"/>
    <mergeCell ref="P16:R16"/>
    <mergeCell ref="S16:U16"/>
    <mergeCell ref="V16:X16"/>
    <mergeCell ref="A15:C15"/>
    <mergeCell ref="G15:I15"/>
    <mergeCell ref="J15:L15"/>
    <mergeCell ref="M15:O15"/>
    <mergeCell ref="P15:R15"/>
    <mergeCell ref="S15:U15"/>
    <mergeCell ref="V15:X15"/>
    <mergeCell ref="A16:C16"/>
    <mergeCell ref="A6:C6"/>
    <mergeCell ref="A7:C7"/>
    <mergeCell ref="G16:I16"/>
    <mergeCell ref="J16:L16"/>
    <mergeCell ref="M16:O16"/>
    <mergeCell ref="A1:D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24"/>
  <sheetViews>
    <sheetView workbookViewId="0">
      <selection activeCell="D2" sqref="D2"/>
    </sheetView>
  </sheetViews>
  <sheetFormatPr defaultColWidth="14.42578125" defaultRowHeight="15.75" customHeight="1" x14ac:dyDescent="0.2"/>
  <sheetData>
    <row r="1" spans="1:11" x14ac:dyDescent="0.2">
      <c r="A1" s="10" t="s">
        <v>32</v>
      </c>
      <c r="B1" s="6"/>
      <c r="C1" s="6"/>
      <c r="D1" s="6"/>
      <c r="E1" s="6"/>
      <c r="G1" s="10"/>
      <c r="H1" s="6"/>
      <c r="I1" s="6"/>
      <c r="J1" s="6"/>
      <c r="K1" s="6"/>
    </row>
    <row r="2" spans="1:11" ht="15.75" customHeight="1" x14ac:dyDescent="0.25">
      <c r="A2" s="11" t="s">
        <v>33</v>
      </c>
      <c r="B2" s="6"/>
      <c r="C2" s="6"/>
      <c r="D2" s="2">
        <f>'Точка безубыточности'!D32/D10</f>
        <v>2139.1</v>
      </c>
      <c r="G2" s="11"/>
      <c r="H2" s="6"/>
      <c r="I2" s="6"/>
    </row>
    <row r="3" spans="1:11" ht="15.75" customHeight="1" x14ac:dyDescent="0.25">
      <c r="A3" s="11" t="s">
        <v>34</v>
      </c>
      <c r="B3" s="6"/>
      <c r="C3" s="6"/>
      <c r="D3" s="4">
        <v>0.1</v>
      </c>
      <c r="G3" s="11"/>
      <c r="H3" s="6"/>
      <c r="I3" s="6"/>
    </row>
    <row r="4" spans="1:11" ht="15.75" customHeight="1" x14ac:dyDescent="0.25">
      <c r="A4" s="11" t="s">
        <v>35</v>
      </c>
      <c r="B4" s="6"/>
      <c r="C4" s="6"/>
      <c r="D4" s="4">
        <v>0.1</v>
      </c>
      <c r="G4" s="11"/>
      <c r="H4" s="6"/>
      <c r="I4" s="6"/>
    </row>
    <row r="5" spans="1:11" ht="15.75" customHeight="1" x14ac:dyDescent="0.25">
      <c r="A5" s="11" t="s">
        <v>36</v>
      </c>
      <c r="B5" s="6"/>
      <c r="C5" s="6"/>
      <c r="D5" s="2">
        <f>'Точка безубыточности'!D33/D10</f>
        <v>3360</v>
      </c>
      <c r="G5" s="11"/>
      <c r="H5" s="6"/>
      <c r="I5" s="6"/>
    </row>
    <row r="6" spans="1:11" ht="15.75" customHeight="1" x14ac:dyDescent="0.25">
      <c r="A6" s="11" t="s">
        <v>37</v>
      </c>
      <c r="B6" s="6"/>
      <c r="C6" s="6"/>
      <c r="D6" s="2">
        <f>D10/10</f>
        <v>0.9</v>
      </c>
      <c r="G6" s="11"/>
      <c r="H6" s="6"/>
      <c r="I6" s="6"/>
    </row>
    <row r="7" spans="1:11" ht="15.75" customHeight="1" x14ac:dyDescent="0.25">
      <c r="A7" s="12" t="s">
        <v>38</v>
      </c>
      <c r="B7" s="6"/>
      <c r="C7" s="6"/>
      <c r="D7" s="1">
        <v>0</v>
      </c>
      <c r="G7" s="12"/>
      <c r="H7" s="6"/>
      <c r="I7" s="6"/>
    </row>
    <row r="8" spans="1:11" ht="15.75" customHeight="1" x14ac:dyDescent="0.25">
      <c r="A8" s="12" t="s">
        <v>39</v>
      </c>
      <c r="B8" s="6"/>
      <c r="C8" s="6"/>
      <c r="D8" s="1">
        <v>900</v>
      </c>
      <c r="G8" s="12"/>
      <c r="H8" s="6"/>
      <c r="I8" s="6"/>
    </row>
    <row r="9" spans="1:11" x14ac:dyDescent="0.2">
      <c r="A9" s="7" t="s">
        <v>40</v>
      </c>
      <c r="B9" s="6"/>
      <c r="C9" s="6"/>
      <c r="D9" s="1">
        <v>90</v>
      </c>
      <c r="G9" s="6"/>
      <c r="H9" s="6"/>
      <c r="I9" s="6"/>
    </row>
    <row r="10" spans="1:11" x14ac:dyDescent="0.2">
      <c r="A10" s="7" t="s">
        <v>41</v>
      </c>
      <c r="B10" s="6"/>
      <c r="C10" s="6"/>
      <c r="D10" s="1">
        <v>9</v>
      </c>
      <c r="G10" s="6"/>
      <c r="H10" s="6"/>
      <c r="I10" s="6"/>
    </row>
    <row r="11" spans="1:11" x14ac:dyDescent="0.2">
      <c r="A11" s="8" t="s">
        <v>42</v>
      </c>
      <c r="B11" s="6"/>
      <c r="C11" s="6"/>
      <c r="D11" s="2">
        <f>'Точка безубыточности'!D37/D9</f>
        <v>0</v>
      </c>
      <c r="G11" s="8"/>
      <c r="H11" s="6"/>
      <c r="I11" s="6"/>
    </row>
    <row r="12" spans="1:11" x14ac:dyDescent="0.2">
      <c r="A12" s="8" t="s">
        <v>43</v>
      </c>
      <c r="B12" s="6"/>
      <c r="C12" s="6"/>
      <c r="D12" s="2">
        <f>'Точка безубыточности'!D37/D10</f>
        <v>0</v>
      </c>
      <c r="G12" s="8"/>
      <c r="H12" s="6"/>
      <c r="I12" s="6"/>
    </row>
    <row r="13" spans="1:11" x14ac:dyDescent="0.2">
      <c r="A13" s="8" t="s">
        <v>44</v>
      </c>
      <c r="B13" s="6"/>
      <c r="C13" s="6"/>
      <c r="D13" s="2">
        <f>3000/D8</f>
        <v>3.3333333333333335</v>
      </c>
      <c r="G13" s="8"/>
      <c r="H13" s="6"/>
      <c r="I13" s="6"/>
    </row>
    <row r="14" spans="1:11" x14ac:dyDescent="0.2">
      <c r="A14" s="8" t="s">
        <v>45</v>
      </c>
      <c r="B14" s="6"/>
      <c r="C14" s="6"/>
      <c r="D14" s="2">
        <f>D13</f>
        <v>3.3333333333333335</v>
      </c>
      <c r="G14" s="8"/>
      <c r="H14" s="6"/>
      <c r="I14" s="6"/>
    </row>
    <row r="16" spans="1:11" x14ac:dyDescent="0.25">
      <c r="A16" s="13" t="s">
        <v>46</v>
      </c>
      <c r="B16" s="6"/>
      <c r="C16" s="6"/>
      <c r="D16" s="2">
        <f>D8*D3*D4*(((D5-D2)*D6-D7)-D14)-0-0</f>
        <v>9859.2900000000027</v>
      </c>
      <c r="E16" s="1"/>
      <c r="G16" s="13"/>
      <c r="H16" s="6"/>
      <c r="I16" s="6"/>
    </row>
    <row r="17" spans="1:4" ht="15.75" customHeight="1" x14ac:dyDescent="0.2">
      <c r="A17" s="6"/>
      <c r="B17" s="6"/>
      <c r="C17" s="6"/>
    </row>
    <row r="18" spans="1:4" ht="15.75" customHeight="1" x14ac:dyDescent="0.2">
      <c r="A18" s="6"/>
      <c r="B18" s="6"/>
      <c r="C18" s="6"/>
    </row>
    <row r="19" spans="1:4" ht="12.75" x14ac:dyDescent="0.2">
      <c r="A19" s="5"/>
      <c r="B19" s="6"/>
      <c r="C19" s="6"/>
      <c r="D19" s="6"/>
    </row>
    <row r="20" spans="1:4" ht="12.75" x14ac:dyDescent="0.2">
      <c r="A20" s="14"/>
      <c r="B20" s="6"/>
      <c r="C20" s="6"/>
    </row>
    <row r="21" spans="1:4" ht="15.75" customHeight="1" x14ac:dyDescent="0.2">
      <c r="A21" s="6"/>
      <c r="B21" s="6"/>
      <c r="C21" s="6"/>
    </row>
    <row r="22" spans="1:4" ht="15.75" customHeight="1" x14ac:dyDescent="0.2">
      <c r="A22" s="6"/>
      <c r="B22" s="6"/>
      <c r="C22" s="6"/>
    </row>
    <row r="23" spans="1:4" ht="15.75" customHeight="1" x14ac:dyDescent="0.2">
      <c r="A23" s="6"/>
      <c r="B23" s="6"/>
      <c r="C23" s="6"/>
    </row>
    <row r="24" spans="1:4" ht="15.75" customHeight="1" x14ac:dyDescent="0.2">
      <c r="A24" s="6"/>
      <c r="B24" s="6"/>
      <c r="C24" s="6"/>
    </row>
  </sheetData>
  <mergeCells count="38">
    <mergeCell ref="A24:C24"/>
    <mergeCell ref="A11:C11"/>
    <mergeCell ref="A12:C12"/>
    <mergeCell ref="A13:C13"/>
    <mergeCell ref="A14:C14"/>
    <mergeCell ref="A16:C16"/>
    <mergeCell ref="A17:C17"/>
    <mergeCell ref="A18:C18"/>
    <mergeCell ref="A19:D19"/>
    <mergeCell ref="A20:C20"/>
    <mergeCell ref="A21:C21"/>
    <mergeCell ref="A22:C22"/>
    <mergeCell ref="A23:C23"/>
    <mergeCell ref="G14:I14"/>
    <mergeCell ref="G16:I16"/>
    <mergeCell ref="G5:I5"/>
    <mergeCell ref="G6:I6"/>
    <mergeCell ref="G7:I7"/>
    <mergeCell ref="G8:I8"/>
    <mergeCell ref="G9:I9"/>
    <mergeCell ref="G10:I10"/>
    <mergeCell ref="G11:I11"/>
    <mergeCell ref="A8:C8"/>
    <mergeCell ref="A9:C9"/>
    <mergeCell ref="A10:C10"/>
    <mergeCell ref="G12:I12"/>
    <mergeCell ref="G13:I13"/>
    <mergeCell ref="G4:I4"/>
    <mergeCell ref="A4:C4"/>
    <mergeCell ref="A5:C5"/>
    <mergeCell ref="A6:C6"/>
    <mergeCell ref="A7:C7"/>
    <mergeCell ref="A1:E1"/>
    <mergeCell ref="G1:K1"/>
    <mergeCell ref="A2:C2"/>
    <mergeCell ref="G2:I2"/>
    <mergeCell ref="A3:C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Точка безубыточности</vt:lpstr>
      <vt:lpstr>Расчет итоговой ЮЭ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Максим Кроха</cp:lastModifiedBy>
  <dcterms:modified xsi:type="dcterms:W3CDTF">2022-01-26T15:02:01Z</dcterms:modified>
</cp:coreProperties>
</file>