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550"/>
  </bookViews>
  <sheets>
    <sheet name="Лист1" sheetId="1" r:id="rId1"/>
  </sheets>
  <definedNames>
    <definedName name="_xlnm._FilterDatabase" localSheetId="0" hidden="1">Лист1!$A$3:$U$11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"/>
  <c r="U6"/>
  <c r="U7"/>
  <c r="U8"/>
  <c r="U9"/>
  <c r="U10"/>
  <c r="U11"/>
  <c r="U4"/>
  <c r="T5"/>
  <c r="T6"/>
  <c r="T7"/>
  <c r="T8"/>
  <c r="T9"/>
  <c r="T10"/>
  <c r="T11"/>
  <c r="T4"/>
  <c r="S11" l="1"/>
  <c r="S10"/>
  <c r="S9"/>
  <c r="S8"/>
  <c r="S7"/>
  <c r="S6"/>
  <c r="S5"/>
  <c r="S4"/>
  <c r="R11"/>
  <c r="Q11"/>
  <c r="R10"/>
  <c r="Q10"/>
  <c r="R9"/>
  <c r="Q9"/>
  <c r="R8"/>
  <c r="Q8"/>
  <c r="R7"/>
  <c r="Q7"/>
  <c r="R6"/>
  <c r="Q6"/>
  <c r="R5"/>
  <c r="Q5"/>
  <c r="R4" l="1"/>
  <c r="Q4"/>
</calcChain>
</file>

<file path=xl/sharedStrings.xml><?xml version="1.0" encoding="utf-8"?>
<sst xmlns="http://schemas.openxmlformats.org/spreadsheetml/2006/main" count="78" uniqueCount="24">
  <si>
    <t>Подразделение</t>
  </si>
  <si>
    <t>Таб. номер</t>
  </si>
  <si>
    <t>Спецодежда</t>
  </si>
  <si>
    <t>Документ передачи</t>
  </si>
  <si>
    <t>МОЛ</t>
  </si>
  <si>
    <t>Дата выдачи</t>
  </si>
  <si>
    <t>Срок полезного использования</t>
  </si>
  <si>
    <t>Дата окончания срока</t>
  </si>
  <si>
    <t>Начальный остаток</t>
  </si>
  <si>
    <t>Приход</t>
  </si>
  <si>
    <t>Расход</t>
  </si>
  <si>
    <t>Конечный остаток</t>
  </si>
  <si>
    <t xml:space="preserve">Сумма </t>
  </si>
  <si>
    <t>Количество</t>
  </si>
  <si>
    <t>Сумма</t>
  </si>
  <si>
    <t>Костюм тип А М001-03, 96-100/170-176</t>
  </si>
  <si>
    <t>Передача материалов в эксплуатацию МЦ00-000016 от 23.06.2016 23:59:59</t>
  </si>
  <si>
    <t>23.06.2016</t>
  </si>
  <si>
    <t>23.06.2018</t>
  </si>
  <si>
    <t>Костюм тип А М001-03, 96-100/182-188</t>
  </si>
  <si>
    <t>ИТОГО</t>
  </si>
  <si>
    <t>Иванов Иван Иванович</t>
  </si>
  <si>
    <t>ГО00-00000</t>
  </si>
  <si>
    <t>Рязань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</si>
</sst>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;[Red]\-#,##0.0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2" fillId="0" borderId="0" xfId="2"/>
    <xf numFmtId="0" fontId="3" fillId="2" borderId="2" xfId="2" applyNumberFormat="1" applyFont="1" applyFill="1" applyBorder="1" applyAlignment="1">
      <alignment horizontal="left" vertical="top" wrapText="1"/>
    </xf>
    <xf numFmtId="0" fontId="4" fillId="0" borderId="2" xfId="2" applyNumberFormat="1" applyFont="1" applyBorder="1" applyAlignment="1">
      <alignment horizontal="left" vertical="top" wrapText="1"/>
    </xf>
    <xf numFmtId="1" fontId="4" fillId="0" borderId="2" xfId="2" applyNumberFormat="1" applyFont="1" applyBorder="1" applyAlignment="1">
      <alignment horizontal="right" vertical="top" wrapText="1"/>
    </xf>
    <xf numFmtId="164" fontId="4" fillId="0" borderId="2" xfId="2" applyNumberFormat="1" applyFont="1" applyBorder="1" applyAlignment="1">
      <alignment horizontal="right" vertical="top"/>
    </xf>
    <xf numFmtId="165" fontId="4" fillId="0" borderId="2" xfId="2" applyNumberFormat="1" applyFont="1" applyBorder="1" applyAlignment="1">
      <alignment horizontal="right" vertical="top"/>
    </xf>
    <xf numFmtId="0" fontId="4" fillId="0" borderId="2" xfId="2" applyNumberFormat="1" applyFont="1" applyBorder="1" applyAlignment="1">
      <alignment horizontal="right" vertical="top"/>
    </xf>
    <xf numFmtId="14" fontId="0" fillId="0" borderId="0" xfId="0" applyNumberFormat="1"/>
    <xf numFmtId="43" fontId="0" fillId="0" borderId="0" xfId="1" applyFont="1"/>
    <xf numFmtId="43" fontId="4" fillId="0" borderId="2" xfId="1" applyFont="1" applyBorder="1" applyAlignment="1">
      <alignment horizontal="left" vertical="top" wrapText="1"/>
    </xf>
    <xf numFmtId="1" fontId="0" fillId="0" borderId="0" xfId="0" applyNumberFormat="1"/>
    <xf numFmtId="0" fontId="3" fillId="2" borderId="1" xfId="2" applyNumberFormat="1" applyFont="1" applyFill="1" applyBorder="1" applyAlignment="1">
      <alignment horizontal="left" vertical="top" wrapText="1"/>
    </xf>
    <xf numFmtId="0" fontId="3" fillId="2" borderId="3" xfId="2" applyNumberFormat="1" applyFont="1" applyFill="1" applyBorder="1" applyAlignment="1">
      <alignment horizontal="left" vertical="top" wrapText="1"/>
    </xf>
    <xf numFmtId="0" fontId="3" fillId="2" borderId="2" xfId="2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>
      <pane ySplit="3" topLeftCell="A4" activePane="bottomLeft" state="frozen"/>
      <selection activeCell="D1" sqref="D1"/>
      <selection pane="bottomLeft" activeCell="D9" sqref="D9"/>
    </sheetView>
  </sheetViews>
  <sheetFormatPr defaultRowHeight="15" outlineLevelCol="1"/>
  <cols>
    <col min="3" max="3" width="32.7109375" customWidth="1"/>
    <col min="4" max="4" width="34" customWidth="1"/>
    <col min="5" max="5" width="18" customWidth="1"/>
    <col min="6" max="6" width="8.42578125" customWidth="1"/>
    <col min="7" max="7" width="11.5703125" customWidth="1"/>
    <col min="9" max="9" width="13.5703125" customWidth="1"/>
    <col min="10" max="10" width="11.140625" bestFit="1" customWidth="1"/>
    <col min="11" max="14" width="0" hidden="1" customWidth="1" outlineLevel="1"/>
    <col min="15" max="15" width="12.85546875" customWidth="1" collapsed="1"/>
    <col min="17" max="17" width="10.140625" bestFit="1" customWidth="1"/>
    <col min="18" max="18" width="11.42578125" customWidth="1"/>
    <col min="19" max="19" width="7.85546875" style="9" customWidth="1"/>
    <col min="20" max="20" width="24.42578125" customWidth="1"/>
    <col min="21" max="21" width="10.42578125" customWidth="1"/>
  </cols>
  <sheetData>
    <row r="1" spans="1: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1"/>
      <c r="T1" s="8"/>
      <c r="U1" s="8"/>
    </row>
    <row r="2" spans="1:2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4" t="s">
        <v>8</v>
      </c>
      <c r="J2" s="14"/>
      <c r="K2" s="14" t="s">
        <v>9</v>
      </c>
      <c r="L2" s="14"/>
      <c r="M2" s="14" t="s">
        <v>10</v>
      </c>
      <c r="N2" s="14"/>
      <c r="O2" s="14" t="s">
        <v>11</v>
      </c>
      <c r="P2" s="14"/>
      <c r="S2" s="12" t="s">
        <v>20</v>
      </c>
    </row>
    <row r="3" spans="1:21" ht="25.5">
      <c r="A3" s="13"/>
      <c r="B3" s="13"/>
      <c r="C3" s="13"/>
      <c r="D3" s="13"/>
      <c r="E3" s="13"/>
      <c r="F3" s="13"/>
      <c r="G3" s="13"/>
      <c r="H3" s="13"/>
      <c r="I3" s="2" t="s">
        <v>12</v>
      </c>
      <c r="J3" s="2" t="s">
        <v>13</v>
      </c>
      <c r="K3" s="2" t="s">
        <v>14</v>
      </c>
      <c r="L3" s="2" t="s">
        <v>13</v>
      </c>
      <c r="M3" s="2" t="s">
        <v>14</v>
      </c>
      <c r="N3" s="2" t="s">
        <v>13</v>
      </c>
      <c r="O3" s="2" t="s">
        <v>12</v>
      </c>
      <c r="P3" s="2" t="s">
        <v>13</v>
      </c>
      <c r="S3" s="13" t="s">
        <v>20</v>
      </c>
    </row>
    <row r="4" spans="1:21" ht="33.75">
      <c r="A4" s="3" t="s">
        <v>23</v>
      </c>
      <c r="B4" s="3" t="s">
        <v>22</v>
      </c>
      <c r="C4" s="3" t="s">
        <v>15</v>
      </c>
      <c r="D4" s="3" t="s">
        <v>16</v>
      </c>
      <c r="E4" s="3" t="s">
        <v>21</v>
      </c>
      <c r="F4" s="3" t="s">
        <v>17</v>
      </c>
      <c r="G4" s="4">
        <v>24</v>
      </c>
      <c r="H4" s="3" t="s">
        <v>18</v>
      </c>
      <c r="I4" s="5">
        <v>3955.47</v>
      </c>
      <c r="J4" s="6">
        <v>1</v>
      </c>
      <c r="K4" s="7"/>
      <c r="L4" s="7"/>
      <c r="M4" s="7"/>
      <c r="N4" s="7"/>
      <c r="O4" s="5">
        <v>3955.47</v>
      </c>
      <c r="P4" s="6">
        <v>1</v>
      </c>
      <c r="Q4" s="8">
        <f>VALUE(F4)</f>
        <v>42544</v>
      </c>
      <c r="R4" s="8">
        <f>VALUE(H4)</f>
        <v>43274</v>
      </c>
      <c r="S4" s="10">
        <f>I4/G4</f>
        <v>164.81125</v>
      </c>
      <c r="T4" s="3" t="str">
        <f>CONCATENATE(MID(D4,SEARCH("эксплуатацию",D4)+13,SEARCH("от",D4)-SEARCH("эксплуатацию",D4)-14),C4,E4)</f>
        <v>МЦ00-000016Костюм тип А М001-03, 96-100/170-176Иванов Иван Иванович</v>
      </c>
      <c r="U4" s="11">
        <f>G4</f>
        <v>24</v>
      </c>
    </row>
    <row r="5" spans="1:21" ht="33.75">
      <c r="A5" s="3" t="s">
        <v>23</v>
      </c>
      <c r="B5" s="3" t="s">
        <v>22</v>
      </c>
      <c r="C5" s="3" t="s">
        <v>15</v>
      </c>
      <c r="D5" s="3" t="s">
        <v>16</v>
      </c>
      <c r="E5" s="3" t="s">
        <v>21</v>
      </c>
      <c r="F5" s="3" t="s">
        <v>17</v>
      </c>
      <c r="G5" s="4">
        <v>24</v>
      </c>
      <c r="H5" s="3" t="s">
        <v>18</v>
      </c>
      <c r="I5" s="5">
        <v>3955.47</v>
      </c>
      <c r="J5" s="6">
        <v>1</v>
      </c>
      <c r="K5" s="7"/>
      <c r="L5" s="7"/>
      <c r="M5" s="7"/>
      <c r="N5" s="7"/>
      <c r="O5" s="5">
        <v>3955.47</v>
      </c>
      <c r="P5" s="6">
        <v>1</v>
      </c>
      <c r="Q5" s="8">
        <f t="shared" ref="Q5:Q11" si="0">VALUE(F5)</f>
        <v>42544</v>
      </c>
      <c r="R5" s="8">
        <f t="shared" ref="R5:R11" si="1">VALUE(H5)</f>
        <v>43274</v>
      </c>
      <c r="S5" s="10">
        <f t="shared" ref="S5:S11" si="2">I5/G5</f>
        <v>164.81125</v>
      </c>
      <c r="T5" s="3" t="str">
        <f t="shared" ref="T5:T11" si="3">CONCATENATE(MID(D5,SEARCH("эксплуатацию",D5)+13,SEARCH("от",D5)-SEARCH("эксплуатацию",D5)-14),C5,E5)</f>
        <v>МЦ00-000016Костюм тип А М001-03, 96-100/170-176Иванов Иван Иванович</v>
      </c>
      <c r="U5" s="11">
        <f t="shared" ref="U5:U11" si="4">G5</f>
        <v>24</v>
      </c>
    </row>
    <row r="6" spans="1:21" ht="33.75">
      <c r="A6" s="3" t="s">
        <v>23</v>
      </c>
      <c r="B6" s="3" t="s">
        <v>22</v>
      </c>
      <c r="C6" s="3" t="s">
        <v>15</v>
      </c>
      <c r="D6" s="3" t="s">
        <v>16</v>
      </c>
      <c r="E6" s="3" t="s">
        <v>21</v>
      </c>
      <c r="F6" s="3" t="s">
        <v>17</v>
      </c>
      <c r="G6" s="4">
        <v>24</v>
      </c>
      <c r="H6" s="3" t="s">
        <v>18</v>
      </c>
      <c r="I6" s="5">
        <v>3955.47</v>
      </c>
      <c r="J6" s="6">
        <v>1</v>
      </c>
      <c r="K6" s="7"/>
      <c r="L6" s="7"/>
      <c r="M6" s="7"/>
      <c r="N6" s="7"/>
      <c r="O6" s="5">
        <v>3955.47</v>
      </c>
      <c r="P6" s="6">
        <v>1</v>
      </c>
      <c r="Q6" s="8">
        <f t="shared" si="0"/>
        <v>42544</v>
      </c>
      <c r="R6" s="8">
        <f t="shared" si="1"/>
        <v>43274</v>
      </c>
      <c r="S6" s="10">
        <f t="shared" si="2"/>
        <v>164.81125</v>
      </c>
      <c r="T6" s="3" t="str">
        <f t="shared" si="3"/>
        <v>МЦ00-000016Костюм тип А М001-03, 96-100/170-176Иванов Иван Иванович</v>
      </c>
      <c r="U6" s="11">
        <f t="shared" si="4"/>
        <v>24</v>
      </c>
    </row>
    <row r="7" spans="1:21" ht="33.75">
      <c r="A7" s="3" t="s">
        <v>23</v>
      </c>
      <c r="B7" s="3" t="s">
        <v>22</v>
      </c>
      <c r="C7" s="3" t="s">
        <v>15</v>
      </c>
      <c r="D7" s="3" t="s">
        <v>16</v>
      </c>
      <c r="E7" s="3" t="s">
        <v>21</v>
      </c>
      <c r="F7" s="3" t="s">
        <v>17</v>
      </c>
      <c r="G7" s="4">
        <v>24</v>
      </c>
      <c r="H7" s="3" t="s">
        <v>18</v>
      </c>
      <c r="I7" s="5">
        <v>3955.47</v>
      </c>
      <c r="J7" s="6">
        <v>1</v>
      </c>
      <c r="K7" s="7"/>
      <c r="L7" s="7"/>
      <c r="M7" s="7"/>
      <c r="N7" s="7"/>
      <c r="O7" s="5">
        <v>3955.47</v>
      </c>
      <c r="P7" s="6">
        <v>1</v>
      </c>
      <c r="Q7" s="8">
        <f t="shared" si="0"/>
        <v>42544</v>
      </c>
      <c r="R7" s="8">
        <f t="shared" si="1"/>
        <v>43274</v>
      </c>
      <c r="S7" s="10">
        <f t="shared" si="2"/>
        <v>164.81125</v>
      </c>
      <c r="T7" s="3" t="str">
        <f t="shared" si="3"/>
        <v>МЦ00-000016Костюм тип А М001-03, 96-100/170-176Иванов Иван Иванович</v>
      </c>
      <c r="U7" s="11">
        <f t="shared" si="4"/>
        <v>24</v>
      </c>
    </row>
    <row r="8" spans="1:21" ht="33.75">
      <c r="A8" s="3" t="s">
        <v>23</v>
      </c>
      <c r="B8" s="3" t="s">
        <v>22</v>
      </c>
      <c r="C8" s="3" t="s">
        <v>15</v>
      </c>
      <c r="D8" s="3" t="s">
        <v>16</v>
      </c>
      <c r="E8" s="3" t="s">
        <v>21</v>
      </c>
      <c r="F8" s="3" t="s">
        <v>17</v>
      </c>
      <c r="G8" s="4">
        <v>24</v>
      </c>
      <c r="H8" s="3" t="s">
        <v>18</v>
      </c>
      <c r="I8" s="5">
        <v>3955.47</v>
      </c>
      <c r="J8" s="6">
        <v>1</v>
      </c>
      <c r="K8" s="7"/>
      <c r="L8" s="7"/>
      <c r="M8" s="7"/>
      <c r="N8" s="7"/>
      <c r="O8" s="5">
        <v>3955.47</v>
      </c>
      <c r="P8" s="6">
        <v>1</v>
      </c>
      <c r="Q8" s="8">
        <f t="shared" si="0"/>
        <v>42544</v>
      </c>
      <c r="R8" s="8">
        <f t="shared" si="1"/>
        <v>43274</v>
      </c>
      <c r="S8" s="10">
        <f t="shared" si="2"/>
        <v>164.81125</v>
      </c>
      <c r="T8" s="3" t="str">
        <f t="shared" si="3"/>
        <v>МЦ00-000016Костюм тип А М001-03, 96-100/170-176Иванов Иван Иванович</v>
      </c>
      <c r="U8" s="11">
        <f t="shared" si="4"/>
        <v>24</v>
      </c>
    </row>
    <row r="9" spans="1:21" ht="33.75">
      <c r="A9" s="3" t="s">
        <v>23</v>
      </c>
      <c r="B9" s="3" t="s">
        <v>22</v>
      </c>
      <c r="C9" s="3" t="s">
        <v>15</v>
      </c>
      <c r="D9" s="3" t="s">
        <v>16</v>
      </c>
      <c r="E9" s="3" t="s">
        <v>21</v>
      </c>
      <c r="F9" s="3" t="s">
        <v>17</v>
      </c>
      <c r="G9" s="4">
        <v>24</v>
      </c>
      <c r="H9" s="3" t="s">
        <v>18</v>
      </c>
      <c r="I9" s="5">
        <v>3955.47</v>
      </c>
      <c r="J9" s="6">
        <v>1</v>
      </c>
      <c r="K9" s="7"/>
      <c r="L9" s="7"/>
      <c r="M9" s="7"/>
      <c r="N9" s="7"/>
      <c r="O9" s="5">
        <v>3955.47</v>
      </c>
      <c r="P9" s="6">
        <v>1</v>
      </c>
      <c r="Q9" s="8">
        <f t="shared" si="0"/>
        <v>42544</v>
      </c>
      <c r="R9" s="8">
        <f t="shared" si="1"/>
        <v>43274</v>
      </c>
      <c r="S9" s="10">
        <f t="shared" si="2"/>
        <v>164.81125</v>
      </c>
      <c r="T9" s="3" t="str">
        <f t="shared" si="3"/>
        <v>МЦ00-000016Костюм тип А М001-03, 96-100/170-176Иванов Иван Иванович</v>
      </c>
      <c r="U9" s="11">
        <f t="shared" si="4"/>
        <v>24</v>
      </c>
    </row>
    <row r="10" spans="1:21" ht="33.75">
      <c r="A10" s="3" t="s">
        <v>23</v>
      </c>
      <c r="B10" s="3" t="s">
        <v>22</v>
      </c>
      <c r="C10" s="3" t="s">
        <v>19</v>
      </c>
      <c r="D10" s="3" t="s">
        <v>16</v>
      </c>
      <c r="E10" s="3" t="s">
        <v>21</v>
      </c>
      <c r="F10" s="3" t="s">
        <v>17</v>
      </c>
      <c r="G10" s="4">
        <v>24</v>
      </c>
      <c r="H10" s="3" t="s">
        <v>18</v>
      </c>
      <c r="I10" s="5">
        <v>3955.47</v>
      </c>
      <c r="J10" s="6">
        <v>1</v>
      </c>
      <c r="K10" s="7"/>
      <c r="L10" s="7"/>
      <c r="M10" s="7"/>
      <c r="N10" s="7"/>
      <c r="O10" s="5">
        <v>3955.47</v>
      </c>
      <c r="P10" s="6">
        <v>1</v>
      </c>
      <c r="Q10" s="8">
        <f t="shared" si="0"/>
        <v>42544</v>
      </c>
      <c r="R10" s="8">
        <f t="shared" si="1"/>
        <v>43274</v>
      </c>
      <c r="S10" s="10">
        <f t="shared" si="2"/>
        <v>164.81125</v>
      </c>
      <c r="T10" s="3" t="str">
        <f t="shared" si="3"/>
        <v>МЦ00-000016Костюм тип А М001-03, 96-100/182-188Иванов Иван Иванович</v>
      </c>
      <c r="U10" s="11">
        <f t="shared" si="4"/>
        <v>24</v>
      </c>
    </row>
    <row r="11" spans="1:21" ht="33.75">
      <c r="A11" s="3" t="s">
        <v>23</v>
      </c>
      <c r="B11" s="3" t="s">
        <v>22</v>
      </c>
      <c r="C11" s="3" t="s">
        <v>19</v>
      </c>
      <c r="D11" s="3" t="s">
        <v>16</v>
      </c>
      <c r="E11" s="3" t="s">
        <v>21</v>
      </c>
      <c r="F11" s="3" t="s">
        <v>17</v>
      </c>
      <c r="G11" s="4">
        <v>24</v>
      </c>
      <c r="H11" s="3" t="s">
        <v>18</v>
      </c>
      <c r="I11" s="5">
        <v>3955.47</v>
      </c>
      <c r="J11" s="6">
        <v>1</v>
      </c>
      <c r="K11" s="7"/>
      <c r="L11" s="7"/>
      <c r="M11" s="7"/>
      <c r="N11" s="7"/>
      <c r="O11" s="5">
        <v>3955.47</v>
      </c>
      <c r="P11" s="6">
        <v>1</v>
      </c>
      <c r="Q11" s="8">
        <f t="shared" si="0"/>
        <v>42544</v>
      </c>
      <c r="R11" s="8">
        <f t="shared" si="1"/>
        <v>43274</v>
      </c>
      <c r="S11" s="10">
        <f t="shared" si="2"/>
        <v>164.81125</v>
      </c>
      <c r="T11" s="3" t="str">
        <f t="shared" si="3"/>
        <v>МЦ00-000016Костюм тип А М001-03, 96-100/182-188Иванов Иван Иванович</v>
      </c>
      <c r="U11" s="11">
        <f t="shared" si="4"/>
        <v>24</v>
      </c>
    </row>
  </sheetData>
  <autoFilter ref="A3:U11"/>
  <mergeCells count="13">
    <mergeCell ref="S2:S3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L2"/>
    <mergeCell ref="M2:N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 Нина Константиновна</dc:creator>
  <cp:lastModifiedBy>Nina</cp:lastModifiedBy>
  <dcterms:created xsi:type="dcterms:W3CDTF">2018-04-13T05:38:54Z</dcterms:created>
  <dcterms:modified xsi:type="dcterms:W3CDTF">2018-08-21T08:43:41Z</dcterms:modified>
</cp:coreProperties>
</file>