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Мишин\Бюджеты+ инв бюджеты\"/>
    </mc:Choice>
  </mc:AlternateContent>
  <xr:revisionPtr revIDLastSave="0" documentId="10_ncr:8100000_{24FAE2AB-734C-4DD3-B917-92821776E231}" xr6:coauthVersionLast="34" xr6:coauthVersionMax="34" xr10:uidLastSave="{00000000-0000-0000-0000-000000000000}"/>
  <bookViews>
    <workbookView xWindow="0" yWindow="0" windowWidth="28800" windowHeight="12165" xr2:uid="{00000000-000D-0000-FFFF-FFFF00000000}"/>
  </bookViews>
  <sheets>
    <sheet name="БДР" sheetId="1" r:id="rId1"/>
    <sheet name="расчет" sheetId="2" r:id="rId2"/>
  </sheets>
  <externalReferences>
    <externalReference r:id="rId3"/>
    <externalReference r:id="rId4"/>
    <externalReference r:id="rId5"/>
  </externalReferences>
  <definedNames>
    <definedName name="Branches">[1]списки!$E$7:$E$85</definedName>
    <definedName name="Regions">[1]списки!$D$7:$D$16</definedName>
    <definedName name="зарплата">#REF!</definedName>
    <definedName name="лимит_обучение">[2]параметры!$B$12</definedName>
    <definedName name="НДС">#REF!</definedName>
    <definedName name="НДС_продукты">#REF!</definedName>
    <definedName name="Представительская_карта">[2]параметры!$B$11</definedName>
    <definedName name="премии">#REF!</definedName>
    <definedName name="привелегия_менеджер">[2]параметры!$B$9</definedName>
    <definedName name="привелегия_ур">[2]параметры!$B$7</definedName>
    <definedName name="привелегия_шеф">[2]параметры!$B$8</definedName>
    <definedName name="расходники_зал">[2]параметры!$B$14</definedName>
    <definedName name="расходники_кухня">[2]параметры!$B$15</definedName>
    <definedName name="расходники_офис">[2]параметры!$B$16</definedName>
    <definedName name="расходники_спецодежда">#REF!</definedName>
    <definedName name="расходники_хозы">[2]параметры!$B$17</definedName>
    <definedName name="Ставка_НДСа">[3]параметры!$B$2</definedName>
    <definedName name="Стаф_на_чел">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2" i="1" l="1"/>
  <c r="P111" i="1"/>
  <c r="P109" i="1"/>
  <c r="P107" i="1"/>
  <c r="P105" i="1"/>
  <c r="P104" i="1"/>
  <c r="P90" i="1"/>
  <c r="P89" i="1"/>
  <c r="P87" i="1"/>
  <c r="P86" i="1"/>
  <c r="P85" i="1"/>
  <c r="P84" i="1"/>
  <c r="P76" i="1"/>
  <c r="P75" i="1"/>
  <c r="P74" i="1"/>
  <c r="P73" i="1"/>
  <c r="P72" i="1"/>
  <c r="P70" i="1"/>
  <c r="P67" i="1"/>
  <c r="P58" i="1"/>
  <c r="P52" i="1"/>
  <c r="P45" i="1"/>
  <c r="P34" i="1"/>
  <c r="P27" i="1"/>
  <c r="P18" i="1"/>
  <c r="P9" i="1"/>
  <c r="P7" i="1"/>
  <c r="B11" i="2"/>
  <c r="P100" i="1" l="1"/>
  <c r="P80" i="1"/>
  <c r="P8" i="1"/>
  <c r="P97" i="1"/>
  <c r="P106" i="1" s="1"/>
  <c r="P110" i="1" s="1"/>
  <c r="P113" i="1" s="1"/>
  <c r="L112" i="1" l="1"/>
  <c r="L111" i="1"/>
  <c r="L109" i="1"/>
  <c r="L107" i="1"/>
  <c r="L90" i="1"/>
  <c r="L76" i="1"/>
  <c r="L67" i="1"/>
  <c r="L58" i="1"/>
  <c r="L52" i="1"/>
  <c r="L45" i="1"/>
  <c r="L34" i="1"/>
  <c r="L27" i="1"/>
  <c r="L18" i="1"/>
  <c r="L9" i="1"/>
  <c r="L7" i="1"/>
  <c r="W112" i="1"/>
  <c r="V112" i="1"/>
  <c r="U112" i="1"/>
  <c r="T112" i="1"/>
  <c r="S112" i="1"/>
  <c r="R112" i="1"/>
  <c r="Q112" i="1"/>
  <c r="O112" i="1"/>
  <c r="N112" i="1"/>
  <c r="M112" i="1"/>
  <c r="W111" i="1"/>
  <c r="V111" i="1"/>
  <c r="U111" i="1"/>
  <c r="T111" i="1"/>
  <c r="S111" i="1"/>
  <c r="R111" i="1"/>
  <c r="Q111" i="1"/>
  <c r="O111" i="1"/>
  <c r="N111" i="1"/>
  <c r="M111" i="1"/>
  <c r="W109" i="1"/>
  <c r="V109" i="1"/>
  <c r="U109" i="1"/>
  <c r="T109" i="1"/>
  <c r="S109" i="1"/>
  <c r="R109" i="1"/>
  <c r="Q109" i="1"/>
  <c r="O109" i="1"/>
  <c r="N109" i="1"/>
  <c r="M109" i="1"/>
  <c r="W107" i="1"/>
  <c r="V107" i="1"/>
  <c r="U107" i="1"/>
  <c r="T107" i="1"/>
  <c r="S107" i="1"/>
  <c r="R107" i="1"/>
  <c r="Q107" i="1"/>
  <c r="O107" i="1"/>
  <c r="N107" i="1"/>
  <c r="M107" i="1"/>
  <c r="W90" i="1"/>
  <c r="V90" i="1"/>
  <c r="U90" i="1"/>
  <c r="T90" i="1"/>
  <c r="S90" i="1"/>
  <c r="R90" i="1"/>
  <c r="Q90" i="1"/>
  <c r="O90" i="1"/>
  <c r="N90" i="1"/>
  <c r="M90" i="1"/>
  <c r="W76" i="1"/>
  <c r="V76" i="1"/>
  <c r="U76" i="1"/>
  <c r="T76" i="1"/>
  <c r="S76" i="1"/>
  <c r="R76" i="1"/>
  <c r="Q76" i="1"/>
  <c r="O76" i="1"/>
  <c r="N76" i="1"/>
  <c r="M76" i="1"/>
  <c r="W67" i="1"/>
  <c r="V67" i="1"/>
  <c r="U67" i="1"/>
  <c r="T67" i="1"/>
  <c r="S67" i="1"/>
  <c r="R67" i="1"/>
  <c r="Q67" i="1"/>
  <c r="O67" i="1"/>
  <c r="N67" i="1"/>
  <c r="M67" i="1"/>
  <c r="W58" i="1"/>
  <c r="V58" i="1"/>
  <c r="U58" i="1"/>
  <c r="T58" i="1"/>
  <c r="S58" i="1"/>
  <c r="R58" i="1"/>
  <c r="Q58" i="1"/>
  <c r="O58" i="1"/>
  <c r="N58" i="1"/>
  <c r="M58" i="1"/>
  <c r="W52" i="1"/>
  <c r="V52" i="1"/>
  <c r="U52" i="1"/>
  <c r="T52" i="1"/>
  <c r="S52" i="1"/>
  <c r="R52" i="1"/>
  <c r="Q52" i="1"/>
  <c r="O52" i="1"/>
  <c r="N52" i="1"/>
  <c r="M52" i="1"/>
  <c r="W45" i="1"/>
  <c r="V45" i="1"/>
  <c r="U45" i="1"/>
  <c r="T45" i="1"/>
  <c r="S45" i="1"/>
  <c r="R45" i="1"/>
  <c r="Q45" i="1"/>
  <c r="O45" i="1"/>
  <c r="N45" i="1"/>
  <c r="M45" i="1"/>
  <c r="W34" i="1"/>
  <c r="V34" i="1"/>
  <c r="U34" i="1"/>
  <c r="T34" i="1"/>
  <c r="S34" i="1"/>
  <c r="R34" i="1"/>
  <c r="Q34" i="1"/>
  <c r="O34" i="1"/>
  <c r="N34" i="1"/>
  <c r="M34" i="1"/>
  <c r="W27" i="1"/>
  <c r="V27" i="1"/>
  <c r="U27" i="1"/>
  <c r="T27" i="1"/>
  <c r="S27" i="1"/>
  <c r="R27" i="1"/>
  <c r="Q27" i="1"/>
  <c r="O27" i="1"/>
  <c r="N27" i="1"/>
  <c r="M27" i="1"/>
  <c r="W18" i="1"/>
  <c r="V18" i="1"/>
  <c r="U18" i="1"/>
  <c r="T18" i="1"/>
  <c r="S18" i="1"/>
  <c r="R18" i="1"/>
  <c r="Q18" i="1"/>
  <c r="O18" i="1"/>
  <c r="N18" i="1"/>
  <c r="M18" i="1"/>
  <c r="W9" i="1"/>
  <c r="V9" i="1"/>
  <c r="U9" i="1"/>
  <c r="T9" i="1"/>
  <c r="S9" i="1"/>
  <c r="R9" i="1"/>
  <c r="Q9" i="1"/>
  <c r="O9" i="1"/>
  <c r="N9" i="1"/>
  <c r="M9" i="1"/>
  <c r="W7" i="1"/>
  <c r="V7" i="1"/>
  <c r="U7" i="1"/>
  <c r="T7" i="1"/>
  <c r="S7" i="1"/>
  <c r="R7" i="1"/>
  <c r="Q7" i="1"/>
  <c r="O7" i="1"/>
  <c r="N7" i="1"/>
  <c r="M7" i="1"/>
  <c r="E52" i="1" l="1"/>
  <c r="F52" i="1"/>
  <c r="G52" i="1"/>
  <c r="H52" i="1"/>
  <c r="I52" i="1"/>
  <c r="J52" i="1"/>
  <c r="K52" i="1"/>
  <c r="C4" i="2" l="1"/>
  <c r="U104" i="1" l="1"/>
  <c r="Q104" i="1"/>
  <c r="M104" i="1"/>
  <c r="S104" i="1"/>
  <c r="L104" i="1"/>
  <c r="T104" i="1"/>
  <c r="O104" i="1"/>
  <c r="V104" i="1"/>
  <c r="R104" i="1"/>
  <c r="N104" i="1"/>
  <c r="W104" i="1"/>
  <c r="U89" i="1"/>
  <c r="Q89" i="1"/>
  <c r="M89" i="1"/>
  <c r="O89" i="1"/>
  <c r="T89" i="1"/>
  <c r="S89" i="1"/>
  <c r="L89" i="1"/>
  <c r="V89" i="1"/>
  <c r="R89" i="1"/>
  <c r="N89" i="1"/>
  <c r="W89" i="1"/>
  <c r="V85" i="1"/>
  <c r="R85" i="1"/>
  <c r="N85" i="1"/>
  <c r="L85" i="1"/>
  <c r="U85" i="1"/>
  <c r="Q85" i="1"/>
  <c r="M85" i="1"/>
  <c r="W85" i="1"/>
  <c r="S85" i="1"/>
  <c r="O85" i="1"/>
  <c r="T85" i="1"/>
  <c r="U75" i="1"/>
  <c r="Q75" i="1"/>
  <c r="M75" i="1"/>
  <c r="T75" i="1"/>
  <c r="L75" i="1"/>
  <c r="W75" i="1"/>
  <c r="S75" i="1"/>
  <c r="V75" i="1"/>
  <c r="R75" i="1"/>
  <c r="N75" i="1"/>
  <c r="O75" i="1"/>
  <c r="U84" i="1"/>
  <c r="Q84" i="1"/>
  <c r="M84" i="1"/>
  <c r="W84" i="1"/>
  <c r="T84" i="1"/>
  <c r="S84" i="1"/>
  <c r="L84" i="1"/>
  <c r="V84" i="1"/>
  <c r="R84" i="1"/>
  <c r="N84" i="1"/>
  <c r="O84" i="1"/>
  <c r="T74" i="1"/>
  <c r="V74" i="1"/>
  <c r="W74" i="1"/>
  <c r="S74" i="1"/>
  <c r="O74" i="1"/>
  <c r="R74" i="1"/>
  <c r="N74" i="1"/>
  <c r="L74" i="1"/>
  <c r="U74" i="1"/>
  <c r="Q74" i="1"/>
  <c r="M74" i="1"/>
  <c r="L73" i="1"/>
  <c r="W73" i="1"/>
  <c r="S73" i="1"/>
  <c r="O73" i="1"/>
  <c r="Q73" i="1"/>
  <c r="V73" i="1"/>
  <c r="R73" i="1"/>
  <c r="N73" i="1"/>
  <c r="M73" i="1"/>
  <c r="T73" i="1"/>
  <c r="U73" i="1"/>
  <c r="L105" i="1"/>
  <c r="V105" i="1"/>
  <c r="R105" i="1"/>
  <c r="N105" i="1"/>
  <c r="U105" i="1"/>
  <c r="Q105" i="1"/>
  <c r="M105" i="1"/>
  <c r="W105" i="1"/>
  <c r="S105" i="1"/>
  <c r="O105" i="1"/>
  <c r="T105" i="1"/>
  <c r="L87" i="1"/>
  <c r="T87" i="1"/>
  <c r="N87" i="1"/>
  <c r="W87" i="1"/>
  <c r="S87" i="1"/>
  <c r="O87" i="1"/>
  <c r="R87" i="1"/>
  <c r="U87" i="1"/>
  <c r="Q87" i="1"/>
  <c r="M87" i="1"/>
  <c r="V87" i="1"/>
  <c r="W86" i="1"/>
  <c r="S86" i="1"/>
  <c r="O86" i="1"/>
  <c r="M86" i="1"/>
  <c r="L86" i="1"/>
  <c r="V86" i="1"/>
  <c r="R86" i="1"/>
  <c r="N86" i="1"/>
  <c r="Q86" i="1"/>
  <c r="T86" i="1"/>
  <c r="U86" i="1"/>
  <c r="V72" i="1"/>
  <c r="R72" i="1"/>
  <c r="N72" i="1"/>
  <c r="N70" i="1" s="1"/>
  <c r="L72" i="1"/>
  <c r="U72" i="1"/>
  <c r="Q72" i="1"/>
  <c r="M72" i="1"/>
  <c r="M70" i="1" s="1"/>
  <c r="T72" i="1"/>
  <c r="W72" i="1"/>
  <c r="S72" i="1"/>
  <c r="O72" i="1"/>
  <c r="V100" i="1" l="1"/>
  <c r="M100" i="1"/>
  <c r="U70" i="1"/>
  <c r="L70" i="1"/>
  <c r="R100" i="1"/>
  <c r="S70" i="1"/>
  <c r="N80" i="1"/>
  <c r="N8" i="1" s="1"/>
  <c r="N97" i="1" s="1"/>
  <c r="N100" i="1"/>
  <c r="O70" i="1"/>
  <c r="W100" i="1"/>
  <c r="O100" i="1"/>
  <c r="S100" i="1"/>
  <c r="M80" i="1"/>
  <c r="M8" i="1" s="1"/>
  <c r="M97" i="1" s="1"/>
  <c r="Q70" i="1"/>
  <c r="R70" i="1"/>
  <c r="W70" i="1"/>
  <c r="S80" i="1"/>
  <c r="T80" i="1"/>
  <c r="Q80" i="1"/>
  <c r="R80" i="1"/>
  <c r="T100" i="1"/>
  <c r="Q100" i="1"/>
  <c r="O80" i="1"/>
  <c r="V70" i="1"/>
  <c r="W80" i="1"/>
  <c r="L80" i="1"/>
  <c r="T70" i="1"/>
  <c r="U80" i="1"/>
  <c r="V80" i="1"/>
  <c r="L100" i="1"/>
  <c r="U100" i="1"/>
  <c r="C5" i="2"/>
  <c r="C6" i="2"/>
  <c r="L8" i="1" l="1"/>
  <c r="L97" i="1" s="1"/>
  <c r="S8" i="1"/>
  <c r="S97" i="1" s="1"/>
  <c r="M106" i="1"/>
  <c r="M110" i="1" s="1"/>
  <c r="M113" i="1" s="1"/>
  <c r="P116" i="1"/>
  <c r="N106" i="1"/>
  <c r="N110" i="1" s="1"/>
  <c r="N113" i="1" s="1"/>
  <c r="U8" i="1"/>
  <c r="U97" i="1" s="1"/>
  <c r="U106" i="1" s="1"/>
  <c r="U110" i="1" s="1"/>
  <c r="U113" i="1" s="1"/>
  <c r="S106" i="1"/>
  <c r="S110" i="1" s="1"/>
  <c r="S113" i="1" s="1"/>
  <c r="S116" i="1" s="1"/>
  <c r="T8" i="1"/>
  <c r="T97" i="1" s="1"/>
  <c r="T106" i="1" s="1"/>
  <c r="T110" i="1" s="1"/>
  <c r="T113" i="1" s="1"/>
  <c r="T116" i="1" s="1"/>
  <c r="L106" i="1"/>
  <c r="L110" i="1" s="1"/>
  <c r="L113" i="1" s="1"/>
  <c r="W8" i="1"/>
  <c r="W97" i="1" s="1"/>
  <c r="W106" i="1" s="1"/>
  <c r="W110" i="1" s="1"/>
  <c r="W113" i="1" s="1"/>
  <c r="O8" i="1"/>
  <c r="O97" i="1" s="1"/>
  <c r="O106" i="1" s="1"/>
  <c r="O110" i="1" s="1"/>
  <c r="O113" i="1" s="1"/>
  <c r="O116" i="1" s="1"/>
  <c r="R8" i="1"/>
  <c r="R97" i="1" s="1"/>
  <c r="R106" i="1" s="1"/>
  <c r="R110" i="1" s="1"/>
  <c r="R113" i="1" s="1"/>
  <c r="V8" i="1"/>
  <c r="V97" i="1" s="1"/>
  <c r="V106" i="1" s="1"/>
  <c r="V110" i="1" s="1"/>
  <c r="V113" i="1" s="1"/>
  <c r="Q8" i="1"/>
  <c r="Q97" i="1" s="1"/>
  <c r="Q106" i="1" s="1"/>
  <c r="Q110" i="1" s="1"/>
  <c r="Q113" i="1" s="1"/>
  <c r="W116" i="1" l="1"/>
  <c r="R116" i="1"/>
  <c r="M116" i="1"/>
  <c r="Q116" i="1"/>
  <c r="V116" i="1"/>
  <c r="C7" i="2"/>
  <c r="U116" i="1"/>
  <c r="N116" i="1"/>
  <c r="C8" i="2"/>
  <c r="C9" i="2" l="1"/>
  <c r="C12" i="2" s="1"/>
  <c r="L116" i="1"/>
  <c r="C13" i="2" l="1"/>
  <c r="B19" i="2"/>
  <c r="J89" i="1"/>
  <c r="J58" i="1"/>
  <c r="J86" i="1"/>
  <c r="J9" i="1"/>
  <c r="J84" i="1"/>
  <c r="J18" i="1"/>
  <c r="J90" i="1"/>
  <c r="J111" i="1"/>
  <c r="J87" i="1"/>
  <c r="J104" i="1"/>
  <c r="J74" i="1"/>
  <c r="J105" i="1"/>
  <c r="J85" i="1"/>
  <c r="J112" i="1"/>
  <c r="J83" i="1"/>
  <c r="J107" i="1"/>
  <c r="J75" i="1"/>
  <c r="J73" i="1"/>
  <c r="J109" i="1"/>
  <c r="B4" i="2"/>
  <c r="F73" i="1"/>
  <c r="F89" i="1"/>
  <c r="F105" i="1"/>
  <c r="F109" i="1"/>
  <c r="F107" i="1"/>
  <c r="F86" i="1"/>
  <c r="F84" i="1"/>
  <c r="F85" i="1"/>
  <c r="F112" i="1"/>
  <c r="F83" i="1"/>
  <c r="F104" i="1"/>
  <c r="F100" i="1" s="1"/>
  <c r="F18" i="1"/>
  <c r="F87" i="1"/>
  <c r="F34" i="1"/>
  <c r="F111" i="1"/>
  <c r="F74" i="1"/>
  <c r="F75" i="1"/>
  <c r="E111" i="1"/>
  <c r="E86" i="1"/>
  <c r="E90" i="1"/>
  <c r="E109" i="1"/>
  <c r="E112" i="1"/>
  <c r="E105" i="1"/>
  <c r="E85" i="1"/>
  <c r="E84" i="1"/>
  <c r="E75" i="1"/>
  <c r="E89" i="1"/>
  <c r="E74" i="1"/>
  <c r="E83" i="1"/>
  <c r="E87" i="1"/>
  <c r="E73" i="1"/>
  <c r="E107" i="1"/>
  <c r="E104" i="1"/>
  <c r="J67" i="1"/>
  <c r="E67" i="1"/>
  <c r="G83" i="1"/>
  <c r="G105" i="1"/>
  <c r="G18" i="1"/>
  <c r="G87" i="1"/>
  <c r="G73" i="1"/>
  <c r="G75" i="1"/>
  <c r="G84" i="1"/>
  <c r="G109" i="1"/>
  <c r="G85" i="1"/>
  <c r="G111" i="1"/>
  <c r="G104" i="1"/>
  <c r="G86" i="1"/>
  <c r="G45" i="1"/>
  <c r="G74" i="1"/>
  <c r="G107" i="1"/>
  <c r="G89" i="1"/>
  <c r="G112" i="1"/>
  <c r="G27" i="1"/>
  <c r="I73" i="1"/>
  <c r="I74" i="1"/>
  <c r="I84" i="1"/>
  <c r="I86" i="1"/>
  <c r="I87" i="1"/>
  <c r="I27" i="1"/>
  <c r="I107" i="1"/>
  <c r="I85" i="1"/>
  <c r="I111" i="1"/>
  <c r="I104" i="1"/>
  <c r="I109" i="1"/>
  <c r="I90" i="1"/>
  <c r="I9" i="1"/>
  <c r="I75" i="1"/>
  <c r="I89" i="1"/>
  <c r="I105" i="1"/>
  <c r="I100" i="1" s="1"/>
  <c r="I112" i="1"/>
  <c r="I83" i="1"/>
  <c r="K109" i="1"/>
  <c r="K84" i="1"/>
  <c r="K104" i="1"/>
  <c r="K105" i="1"/>
  <c r="K90" i="1"/>
  <c r="K73" i="1"/>
  <c r="K112" i="1"/>
  <c r="K87" i="1"/>
  <c r="K34" i="1"/>
  <c r="K75" i="1"/>
  <c r="K85" i="1"/>
  <c r="K86" i="1"/>
  <c r="K74" i="1"/>
  <c r="K111" i="1"/>
  <c r="K58" i="1"/>
  <c r="K83" i="1"/>
  <c r="K89" i="1"/>
  <c r="K18" i="1"/>
  <c r="K107" i="1"/>
  <c r="H111" i="1"/>
  <c r="H89" i="1"/>
  <c r="H87" i="1"/>
  <c r="H112" i="1"/>
  <c r="H84" i="1"/>
  <c r="H76" i="1"/>
  <c r="H83" i="1"/>
  <c r="H105" i="1"/>
  <c r="H75" i="1"/>
  <c r="H107" i="1"/>
  <c r="H90" i="1"/>
  <c r="H74" i="1"/>
  <c r="H85" i="1"/>
  <c r="H27" i="1"/>
  <c r="H109" i="1"/>
  <c r="H73" i="1"/>
  <c r="H104" i="1"/>
  <c r="H86" i="1"/>
  <c r="H45" i="1"/>
  <c r="H67" i="1"/>
  <c r="E34" i="1"/>
  <c r="J72" i="1"/>
  <c r="F76" i="1"/>
  <c r="F58" i="1"/>
  <c r="J34" i="1"/>
  <c r="G58" i="1"/>
  <c r="I34" i="1"/>
  <c r="F90" i="1"/>
  <c r="I67" i="1"/>
  <c r="J45" i="1"/>
  <c r="E76" i="1"/>
  <c r="F27" i="1"/>
  <c r="K45" i="1"/>
  <c r="E58" i="1"/>
  <c r="E45" i="1"/>
  <c r="K27" i="1"/>
  <c r="G76" i="1"/>
  <c r="E27" i="1"/>
  <c r="I72" i="1"/>
  <c r="I76" i="1"/>
  <c r="B5" i="2"/>
  <c r="H18" i="1"/>
  <c r="J27" i="1"/>
  <c r="E18" i="1"/>
  <c r="K72" i="1"/>
  <c r="I45" i="1"/>
  <c r="J76" i="1"/>
  <c r="H72" i="1"/>
  <c r="K76" i="1"/>
  <c r="H58" i="1"/>
  <c r="G90" i="1"/>
  <c r="I58" i="1"/>
  <c r="K9" i="1"/>
  <c r="G9" i="1"/>
  <c r="E72" i="1"/>
  <c r="I18" i="1"/>
  <c r="G72" i="1"/>
  <c r="F67" i="1"/>
  <c r="F45" i="1"/>
  <c r="F72" i="1"/>
  <c r="G34" i="1"/>
  <c r="G67" i="1"/>
  <c r="K67" i="1"/>
  <c r="E9" i="1"/>
  <c r="H9" i="1"/>
  <c r="E7" i="1"/>
  <c r="G7" i="1"/>
  <c r="H34" i="1"/>
  <c r="H7" i="1"/>
  <c r="F7" i="1"/>
  <c r="F9" i="1"/>
  <c r="I7" i="1"/>
  <c r="J7" i="1"/>
  <c r="K7" i="1"/>
  <c r="I70" i="1" l="1"/>
  <c r="H100" i="1"/>
  <c r="K70" i="1"/>
  <c r="K80" i="1"/>
  <c r="E100" i="1"/>
  <c r="E80" i="1"/>
  <c r="F80" i="1"/>
  <c r="K100" i="1"/>
  <c r="F70" i="1"/>
  <c r="H70" i="1"/>
  <c r="H80" i="1"/>
  <c r="G80" i="1"/>
  <c r="E70" i="1"/>
  <c r="J80" i="1"/>
  <c r="I80" i="1"/>
  <c r="J100" i="1"/>
  <c r="G100" i="1"/>
  <c r="J70" i="1"/>
  <c r="J8" i="1" s="1"/>
  <c r="J97" i="1" s="1"/>
  <c r="G70" i="1"/>
  <c r="B6" i="2"/>
  <c r="I8" i="1" l="1"/>
  <c r="I97" i="1" s="1"/>
  <c r="I106" i="1" s="1"/>
  <c r="I110" i="1" s="1"/>
  <c r="I113" i="1" s="1"/>
  <c r="I116" i="1" s="1"/>
  <c r="K8" i="1"/>
  <c r="K97" i="1" s="1"/>
  <c r="K106" i="1" s="1"/>
  <c r="K110" i="1" s="1"/>
  <c r="K113" i="1" s="1"/>
  <c r="K116" i="1" s="1"/>
  <c r="F8" i="1"/>
  <c r="F97" i="1" s="1"/>
  <c r="F106" i="1" s="1"/>
  <c r="F110" i="1" s="1"/>
  <c r="F113" i="1" s="1"/>
  <c r="F116" i="1" s="1"/>
  <c r="E8" i="1"/>
  <c r="E97" i="1" s="1"/>
  <c r="E106" i="1" s="1"/>
  <c r="G8" i="1"/>
  <c r="G97" i="1" s="1"/>
  <c r="G106" i="1" s="1"/>
  <c r="H8" i="1"/>
  <c r="H97" i="1" s="1"/>
  <c r="H106" i="1" s="1"/>
  <c r="H110" i="1" s="1"/>
  <c r="H113" i="1" s="1"/>
  <c r="J106" i="1"/>
  <c r="J110" i="1" s="1"/>
  <c r="J113" i="1" s="1"/>
  <c r="G110" i="1" l="1"/>
  <c r="G113" i="1" s="1"/>
  <c r="G116" i="1" s="1"/>
  <c r="E110" i="1"/>
  <c r="E113" i="1" s="1"/>
  <c r="E116" i="1" s="1"/>
  <c r="E117" i="1" s="1"/>
  <c r="H116" i="1"/>
  <c r="B8" i="2"/>
  <c r="B7" i="2"/>
  <c r="J116" i="1"/>
  <c r="B9" i="2" l="1"/>
  <c r="B12" i="2" l="1"/>
  <c r="B13" i="2" s="1"/>
  <c r="B20" i="2" s="1"/>
  <c r="F117" i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T117" i="1" s="1"/>
  <c r="U117" i="1" s="1"/>
  <c r="V117" i="1" s="1"/>
  <c r="W117" i="1" s="1"/>
  <c r="B14" i="2" l="1"/>
  <c r="C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Мишин Денис Александрович</author>
  </authors>
  <commentList>
    <comment ref="C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75 руб на чел * кол-во человек * 15 раб дней в мес</t>
        </r>
      </text>
    </comment>
    <comment ref="D2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сумма из договора</t>
        </r>
      </text>
    </comment>
    <comment ref="D2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индексация на инфляцию</t>
        </r>
      </text>
    </comment>
    <comment ref="D4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фиксир сумма с договора</t>
        </r>
      </text>
    </comment>
    <comment ref="D5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фиксированные суммы</t>
        </r>
      </text>
    </comment>
    <comment ref="D5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фиксированные суммы</t>
        </r>
      </text>
    </comment>
    <comment ref="D5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фиксированные суммы</t>
        </r>
      </text>
    </comment>
    <comment ref="D56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фиксированные суммы</t>
        </r>
      </text>
    </comment>
    <comment ref="D57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фиксированные суммы</t>
        </r>
      </text>
    </comment>
    <comment ref="D71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фиксированная сумма</t>
        </r>
      </text>
    </comment>
    <comment ref="C81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30</t>
        </r>
        <r>
          <rPr>
            <sz val="9"/>
            <color indexed="81"/>
            <rFont val="Tahoma"/>
            <family val="2"/>
            <charset val="204"/>
          </rPr>
          <t>т в год</t>
        </r>
      </text>
    </comment>
    <comment ref="D9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прогноз процента</t>
        </r>
      </text>
    </comment>
    <comment ref="D99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прогноз процента</t>
        </r>
      </text>
    </comment>
    <comment ref="D10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м2*1000 баз дох * 1,798* 0,78 * 15%/2 + кол чел*4500 БД*1,798*0,78*15%/2</t>
        </r>
      </text>
    </comment>
    <comment ref="D10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Мишин Денис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фиксир сумма</t>
        </r>
      </text>
    </comment>
  </commentList>
</comments>
</file>

<file path=xl/sharedStrings.xml><?xml version="1.0" encoding="utf-8"?>
<sst xmlns="http://schemas.openxmlformats.org/spreadsheetml/2006/main" count="134" uniqueCount="125">
  <si>
    <t xml:space="preserve">СТАТЬЯ </t>
  </si>
  <si>
    <t>ВЫРУЧКА</t>
  </si>
  <si>
    <t>СЕБЕСТОИМОСТЬ  F&amp;B</t>
  </si>
  <si>
    <t>ВАЛОВАЯ ПРИБЫЛЬ</t>
  </si>
  <si>
    <t>ОПЕРАЦИОННЫЕ РАСХОДЫ</t>
  </si>
  <si>
    <t>Расходы на персонал</t>
  </si>
  <si>
    <t xml:space="preserve">   Налоги от ФОТ</t>
  </si>
  <si>
    <t xml:space="preserve">   Компенсация мобильной связи</t>
  </si>
  <si>
    <t xml:space="preserve">   Компенсация транспортных расходов</t>
  </si>
  <si>
    <t xml:space="preserve">   Служебное питание персонала</t>
  </si>
  <si>
    <t xml:space="preserve">  Доставка персонала</t>
  </si>
  <si>
    <t xml:space="preserve">  Медосмотр, аптечка</t>
  </si>
  <si>
    <t xml:space="preserve">  Прочие расходы на персонал (мат.помощь)</t>
  </si>
  <si>
    <t>Материальные расходы</t>
  </si>
  <si>
    <t>Расходные материалы для торгового зала</t>
  </si>
  <si>
    <t>Расходные материалы для производства</t>
  </si>
  <si>
    <t>Посуда</t>
  </si>
  <si>
    <t>Хозяйственные расходы</t>
  </si>
  <si>
    <t>Инвентарь (малоценные ОС)</t>
  </si>
  <si>
    <t>Канцелярские товары</t>
  </si>
  <si>
    <t>Спецодежда, форменная одежда</t>
  </si>
  <si>
    <t xml:space="preserve"> ГСМ</t>
  </si>
  <si>
    <t>Аренда и коммунальные расходы</t>
  </si>
  <si>
    <t xml:space="preserve">   Аренда помещения</t>
  </si>
  <si>
    <t xml:space="preserve">   Вывоз мусора</t>
  </si>
  <si>
    <t xml:space="preserve">   Уборка территории</t>
  </si>
  <si>
    <t>Обслуживание помещения, оборудования и инвентаря</t>
  </si>
  <si>
    <t xml:space="preserve">   Аренда оборудования</t>
  </si>
  <si>
    <t xml:space="preserve">   Аренда автотранспорта</t>
  </si>
  <si>
    <t xml:space="preserve">   ТО и ремонт кондиционеры, вентиляция, вытяжки</t>
  </si>
  <si>
    <t xml:space="preserve">   ТО и ремонт торговое и производственное оборудование</t>
  </si>
  <si>
    <t xml:space="preserve">   ТО и ремонт пожарно-охранного оборудования</t>
  </si>
  <si>
    <t xml:space="preserve">   ТО и ремонт электричество, канализация, прочие ОС</t>
  </si>
  <si>
    <t xml:space="preserve">   ТО и ремонт а/транспорта</t>
  </si>
  <si>
    <t xml:space="preserve">   Ремонт косметический и обслуживание помещений</t>
  </si>
  <si>
    <t xml:space="preserve">   Дезинфекция/дератизация помещений</t>
  </si>
  <si>
    <t xml:space="preserve">   Клининговые услуги</t>
  </si>
  <si>
    <t>IT-расходы</t>
  </si>
  <si>
    <t xml:space="preserve">   Аренда каналов связи, IP-телефонии, междугородняя связь</t>
  </si>
  <si>
    <t xml:space="preserve">   Сотовая связь и единый номер</t>
  </si>
  <si>
    <t xml:space="preserve">   Расходные материалы для оргтехники и ККМ</t>
  </si>
  <si>
    <t xml:space="preserve">   Обслуживание и сопровождение программного обеспечения</t>
  </si>
  <si>
    <t xml:space="preserve">   ТО и ремонт оборудования: компьютерного, сетевого, оргтехники, ККМ</t>
  </si>
  <si>
    <t xml:space="preserve">   Списание стоимости лицензий на работу IT-программ</t>
  </si>
  <si>
    <t>Безопасность процессов</t>
  </si>
  <si>
    <t xml:space="preserve">   Охрана внешняя</t>
  </si>
  <si>
    <t xml:space="preserve">   Охрана внутренняя (инкассация ресторанов)</t>
  </si>
  <si>
    <t xml:space="preserve">   Тревожная кнопка</t>
  </si>
  <si>
    <t xml:space="preserve">   Услуги сторонних организаций по безопасности процессов</t>
  </si>
  <si>
    <t xml:space="preserve">   Расходы службы безопасности</t>
  </si>
  <si>
    <t xml:space="preserve">Реклама и маркетинг </t>
  </si>
  <si>
    <t xml:space="preserve">   Сувенирная продукция </t>
  </si>
  <si>
    <t xml:space="preserve">   Полиграфическая продукция</t>
  </si>
  <si>
    <t xml:space="preserve">   Дисконтные карты</t>
  </si>
  <si>
    <t xml:space="preserve">   Маркетинговые исследования</t>
  </si>
  <si>
    <t xml:space="preserve">   Внешняя реклама (сайт, банеры, журналы, указатели, смс, интернет)</t>
  </si>
  <si>
    <t xml:space="preserve">   Промо мероприятия</t>
  </si>
  <si>
    <t xml:space="preserve">   Проработки новых блюд</t>
  </si>
  <si>
    <t xml:space="preserve">   Украшения/Декор</t>
  </si>
  <si>
    <t>Расходы на согласования</t>
  </si>
  <si>
    <t>Лабораторные исследования, сертификация</t>
  </si>
  <si>
    <t xml:space="preserve">   Расходы по согласованию: надзорные фискальные органы</t>
  </si>
  <si>
    <t>Юридические и информационные услуги</t>
  </si>
  <si>
    <t xml:space="preserve">   РАО</t>
  </si>
  <si>
    <t xml:space="preserve">   Консультационные услуги</t>
  </si>
  <si>
    <t xml:space="preserve">   Аудиторские и юридические услуги</t>
  </si>
  <si>
    <t xml:space="preserve">   Информационные услуги</t>
  </si>
  <si>
    <t xml:space="preserve">   Нотариальные услуги</t>
  </si>
  <si>
    <t>Банковские услуги</t>
  </si>
  <si>
    <t xml:space="preserve">   Расходы на инкассацию в банк</t>
  </si>
  <si>
    <t xml:space="preserve">   Комиссия за эквайринг</t>
  </si>
  <si>
    <t xml:space="preserve">   Расходы по РКО</t>
  </si>
  <si>
    <t>Прочие расходы</t>
  </si>
  <si>
    <t xml:space="preserve">   Страхование помещения, оборудования </t>
  </si>
  <si>
    <t xml:space="preserve">   Расходы по подписке на  служебн. литературу</t>
  </si>
  <si>
    <t xml:space="preserve">   Командировочные расходы</t>
  </si>
  <si>
    <t xml:space="preserve">   Почтовые расходы</t>
  </si>
  <si>
    <t xml:space="preserve">   Транспортные и курьерские услуги</t>
  </si>
  <si>
    <t xml:space="preserve">   Прочие операционные расходы</t>
  </si>
  <si>
    <t xml:space="preserve">   Штрафы </t>
  </si>
  <si>
    <t>Расходы HR</t>
  </si>
  <si>
    <t xml:space="preserve">   Расходы по поиску и подбору персонала</t>
  </si>
  <si>
    <t xml:space="preserve">   Обучение персонала </t>
  </si>
  <si>
    <t xml:space="preserve">   Корпоративные мероприятия</t>
  </si>
  <si>
    <t xml:space="preserve">  Поздравления персонала</t>
  </si>
  <si>
    <t xml:space="preserve">  Консалтинговые услуги</t>
  </si>
  <si>
    <t xml:space="preserve">  Проверка кандидатов СБ</t>
  </si>
  <si>
    <t>ОПЕРАЦИОННАЯ ПРИБЫЛЬ</t>
  </si>
  <si>
    <t>Расходы фабрики</t>
  </si>
  <si>
    <t>Расходы центрального офиса (ЦО)</t>
  </si>
  <si>
    <t>Налоги, сборы, финансовые расходы</t>
  </si>
  <si>
    <t>ЕНВД</t>
  </si>
  <si>
    <t>Транспортный налог</t>
  </si>
  <si>
    <t>Сбор за загрянение окружающей среды</t>
  </si>
  <si>
    <t>Земельный налог</t>
  </si>
  <si>
    <t>Финансовые расходы</t>
  </si>
  <si>
    <t>EBITDA</t>
  </si>
  <si>
    <t>Прибыль (убыток) по курсовым разницам</t>
  </si>
  <si>
    <t>Амортизационные расходы</t>
  </si>
  <si>
    <t>Проценты по долговым инструментам</t>
  </si>
  <si>
    <t>ПРИБЫЛЬ ДО НАЛОГООБЛОЖЕНИЯ</t>
  </si>
  <si>
    <t>Налог на прибыль</t>
  </si>
  <si>
    <t>УСН</t>
  </si>
  <si>
    <t>ЧИСТАЯ  ПРИБЫЛЬ</t>
  </si>
  <si>
    <t xml:space="preserve">   Озеленение территории </t>
  </si>
  <si>
    <t xml:space="preserve">   Проверка качества </t>
  </si>
  <si>
    <t xml:space="preserve">   Представительские расходы </t>
  </si>
  <si>
    <t xml:space="preserve">   Заработная плата</t>
  </si>
  <si>
    <t>Инвестиции</t>
  </si>
  <si>
    <t>Чистая приведенная стоимость (NPV)</t>
  </si>
  <si>
    <t>Период окупаемости, мес.</t>
  </si>
  <si>
    <t>Месяц достижения безубыточности</t>
  </si>
  <si>
    <t>Денежный поток по операц. деят.</t>
  </si>
  <si>
    <t>Дисконтир. Денежный поток по ОД</t>
  </si>
  <si>
    <t>Статья</t>
  </si>
  <si>
    <t>Ожидаемая рентабельность инвест. проекта (среднегодовая)</t>
  </si>
  <si>
    <t xml:space="preserve">   Коммунальные услуги</t>
  </si>
  <si>
    <t>Электроэнергия</t>
  </si>
  <si>
    <t>месяц, когда чистая прибыль будет больше 0 (не будет убытка в ОПИУ)</t>
  </si>
  <si>
    <t>срок возврата инвестиций (когда чистая прибыль покроет все инвестиционные расходы)</t>
  </si>
  <si>
    <t>ПМ3</t>
  </si>
  <si>
    <t>Инвестиционный анализ по ПМ3 (переезд)</t>
  </si>
  <si>
    <t>Чистая приведенная стоимость (NPV) на конец 2019 г.</t>
  </si>
  <si>
    <t>соотношение среднегодовой (за 2 года) чистой прибыли и величины вложенных средств</t>
  </si>
  <si>
    <t>Накопленная величина чистой прибыли к концу 2019г. С учетом возврата всех инвестиционных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</si>
</sst>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₽_-;\-* #,##0.00\ _₽_-;_-* &quot;-&quot;??\ _₽_-;_-@_-"/>
    <numFmt numFmtId="164" formatCode="#,##0\ _₽"/>
    <numFmt numFmtId="165" formatCode="0.0%"/>
    <numFmt numFmtId="166" formatCode="#,##0_ ;[Red]\-#,##0\ "/>
    <numFmt numFmtId="167" formatCode="[$-419]mmmm;@"/>
    <numFmt numFmtId="168" formatCode="_-* #,##0.00_р_._-;\-* #,##0.00_р_._-;_-* &quot;-&quot;??_р_._-;_-@_-"/>
    <numFmt numFmtId="169" formatCode="_-* #,##0.000\ [$€-1]_-;\-* #,##0.000\ [$€-1]_-;_-* &quot;-&quot;\ [$€-1]_-;_-@_-"/>
    <numFmt numFmtId="170" formatCode="d\.m\.yy"/>
    <numFmt numFmtId="171" formatCode="#,##0_ ;\-#,##0\ "/>
    <numFmt numFmtId="172" formatCode="#,##0_ ;\-#,##0;_-* &quot;-&quot;__;_-@_-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rgb="FF00206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u/>
      <sz val="14"/>
      <name val="Arial"/>
      <family val="2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10"/>
      <name val="Arial Cyr"/>
      <family val="2"/>
      <charset val="204"/>
    </font>
    <font>
      <sz val="10"/>
      <name val="Helv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Times New Roman Cyr"/>
      <family val="1"/>
      <charset val="204"/>
    </font>
    <font>
      <b/>
      <sz val="10"/>
      <name val="Arial"/>
      <family val="2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0"/>
      <color theme="1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0" fontId="1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3" fillId="9" borderId="20" applyNumberFormat="0" applyAlignment="0" applyProtection="0"/>
    <xf numFmtId="0" fontId="24" fillId="8" borderId="21" applyNumberFormat="0" applyAlignment="0" applyProtection="0"/>
    <xf numFmtId="0" fontId="25" fillId="8" borderId="20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30" fillId="21" borderId="26" applyNumberFormat="0" applyFill="0" applyAlignment="0" applyProtection="0"/>
    <xf numFmtId="169" fontId="30" fillId="21" borderId="26" applyNumberFormat="0" applyFill="0" applyAlignment="0" applyProtection="0"/>
    <xf numFmtId="0" fontId="31" fillId="22" borderId="27" applyNumberFormat="0" applyAlignment="0" applyProtection="0"/>
    <xf numFmtId="0" fontId="32" fillId="0" borderId="0"/>
    <xf numFmtId="169" fontId="32" fillId="0" borderId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6" fillId="0" borderId="0"/>
    <xf numFmtId="169" fontId="20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20" fillId="0" borderId="0"/>
    <xf numFmtId="169" fontId="20" fillId="0" borderId="0"/>
    <xf numFmtId="169" fontId="20" fillId="0" borderId="0"/>
    <xf numFmtId="0" fontId="1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169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9" fontId="13" fillId="0" borderId="0"/>
    <xf numFmtId="169" fontId="13" fillId="0" borderId="0"/>
    <xf numFmtId="0" fontId="13" fillId="0" borderId="0"/>
    <xf numFmtId="0" fontId="8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0" borderId="28" applyNumberFormat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7" fillId="0" borderId="29" applyNumberFormat="0" applyFill="0" applyAlignment="0" applyProtection="0"/>
    <xf numFmtId="0" fontId="38" fillId="0" borderId="19" applyBorder="0">
      <alignment horizontal="left"/>
    </xf>
    <xf numFmtId="169" fontId="38" fillId="0" borderId="19" applyBorder="0">
      <alignment horizontal="left"/>
    </xf>
    <xf numFmtId="0" fontId="39" fillId="0" borderId="0"/>
    <xf numFmtId="169" fontId="39" fillId="0" borderId="0"/>
    <xf numFmtId="0" fontId="30" fillId="0" borderId="18" applyNumberFormat="0" applyBorder="0" applyAlignment="0">
      <alignment vertical="center" wrapText="1"/>
    </xf>
    <xf numFmtId="169" fontId="30" fillId="0" borderId="18" applyNumberFormat="0" applyBorder="0" applyAlignment="0">
      <alignment vertical="center" wrapText="1"/>
    </xf>
    <xf numFmtId="0" fontId="40" fillId="0" borderId="0" applyFill="0" applyBorder="0" applyAlignment="0"/>
    <xf numFmtId="169" fontId="40" fillId="0" borderId="0" applyFill="0" applyBorder="0" applyAlignment="0"/>
    <xf numFmtId="0" fontId="41" fillId="0" borderId="18" applyBorder="0" applyAlignment="0">
      <alignment horizontal="left"/>
    </xf>
    <xf numFmtId="169" fontId="41" fillId="0" borderId="18" applyBorder="0" applyAlignment="0">
      <alignment horizontal="left"/>
    </xf>
    <xf numFmtId="0" fontId="42" fillId="0" borderId="18" applyNumberFormat="0" applyFill="0" applyBorder="0" applyAlignment="0">
      <alignment horizontal="left" wrapText="1"/>
    </xf>
    <xf numFmtId="169" fontId="42" fillId="0" borderId="18" applyNumberFormat="0" applyFill="0" applyBorder="0" applyAlignment="0">
      <alignment horizontal="left" wrapText="1"/>
    </xf>
    <xf numFmtId="0" fontId="43" fillId="0" borderId="19" applyBorder="0">
      <alignment horizontal="center" vertical="center" wrapText="1"/>
    </xf>
    <xf numFmtId="169" fontId="43" fillId="0" borderId="19" applyBorder="0">
      <alignment horizontal="center" vertical="center" wrapText="1"/>
    </xf>
    <xf numFmtId="0" fontId="44" fillId="0" borderId="0" applyNumberFormat="0" applyFill="0" applyBorder="0" applyAlignment="0" applyProtection="0"/>
    <xf numFmtId="170" fontId="2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5" fillId="24" borderId="0" applyNumberFormat="0" applyBorder="0" applyAlignment="0" applyProtection="0"/>
    <xf numFmtId="172" fontId="46" fillId="0" borderId="0" applyFont="0" applyFill="0" applyBorder="0" applyProtection="0">
      <alignment horizontal="right"/>
    </xf>
    <xf numFmtId="0" fontId="23" fillId="9" borderId="31" applyNumberFormat="0" applyAlignment="0" applyProtection="0"/>
    <xf numFmtId="0" fontId="24" fillId="8" borderId="32" applyNumberFormat="0" applyAlignment="0" applyProtection="0"/>
    <xf numFmtId="0" fontId="25" fillId="8" borderId="31" applyNumberFormat="0" applyAlignment="0" applyProtection="0"/>
    <xf numFmtId="0" fontId="17" fillId="0" borderId="33" applyNumberFormat="0" applyFill="0" applyAlignment="0" applyProtection="0"/>
    <xf numFmtId="0" fontId="21" fillId="10" borderId="34" applyNumberFormat="0" applyAlignment="0" applyProtection="0"/>
    <xf numFmtId="0" fontId="38" fillId="0" borderId="30" applyBorder="0">
      <alignment horizontal="left"/>
    </xf>
    <xf numFmtId="169" fontId="38" fillId="0" borderId="30" applyBorder="0">
      <alignment horizontal="left"/>
    </xf>
    <xf numFmtId="0" fontId="43" fillId="0" borderId="30" applyBorder="0">
      <alignment horizontal="center" vertical="center" wrapText="1"/>
    </xf>
    <xf numFmtId="169" fontId="43" fillId="0" borderId="30" applyBorder="0">
      <alignment horizontal="center" vertical="center" wrapText="1"/>
    </xf>
  </cellStyleXfs>
  <cellXfs count="87">
    <xf numFmtId="0" fontId="0" fillId="0" borderId="0" xfId="0"/>
    <xf numFmtId="3" fontId="3" fillId="2" borderId="3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10" fillId="2" borderId="3" xfId="2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5" xfId="2" applyNumberFormat="1" applyFont="1" applyFill="1" applyBorder="1" applyAlignment="1">
      <alignment horizontal="center" vertical="center" wrapText="1"/>
    </xf>
    <xf numFmtId="3" fontId="10" fillId="3" borderId="7" xfId="2" applyNumberFormat="1" applyFont="1" applyFill="1" applyBorder="1"/>
    <xf numFmtId="3" fontId="10" fillId="3" borderId="8" xfId="2" applyNumberFormat="1" applyFont="1" applyFill="1" applyBorder="1"/>
    <xf numFmtId="166" fontId="10" fillId="4" borderId="8" xfId="2" applyNumberFormat="1" applyFont="1" applyFill="1" applyBorder="1"/>
    <xf numFmtId="3" fontId="10" fillId="4" borderId="8" xfId="2" applyNumberFormat="1" applyFont="1" applyFill="1" applyBorder="1"/>
    <xf numFmtId="3" fontId="10" fillId="5" borderId="8" xfId="2" applyNumberFormat="1" applyFont="1" applyFill="1" applyBorder="1"/>
    <xf numFmtId="3" fontId="12" fillId="0" borderId="8" xfId="2" applyNumberFormat="1" applyFont="1" applyFill="1" applyBorder="1" applyAlignment="1">
      <alignment wrapText="1"/>
    </xf>
    <xf numFmtId="3" fontId="12" fillId="0" borderId="8" xfId="2" applyNumberFormat="1" applyFont="1" applyFill="1" applyBorder="1"/>
    <xf numFmtId="0" fontId="6" fillId="0" borderId="8" xfId="0" applyFont="1" applyFill="1" applyBorder="1"/>
    <xf numFmtId="0" fontId="9" fillId="0" borderId="8" xfId="3" applyFont="1" applyFill="1" applyBorder="1" applyAlignment="1">
      <alignment horizontal="left" wrapText="1" indent="1"/>
    </xf>
    <xf numFmtId="3" fontId="9" fillId="0" borderId="8" xfId="2" applyNumberFormat="1" applyFont="1" applyFill="1" applyBorder="1" applyAlignment="1">
      <alignment horizontal="left"/>
    </xf>
    <xf numFmtId="0" fontId="6" fillId="0" borderId="8" xfId="0" applyFont="1" applyBorder="1"/>
    <xf numFmtId="0" fontId="3" fillId="4" borderId="8" xfId="0" applyFont="1" applyFill="1" applyBorder="1"/>
    <xf numFmtId="0" fontId="3" fillId="4" borderId="10" xfId="0" applyFont="1" applyFill="1" applyBorder="1"/>
    <xf numFmtId="0" fontId="3" fillId="0" borderId="8" xfId="0" applyFont="1" applyFill="1" applyBorder="1"/>
    <xf numFmtId="0" fontId="6" fillId="0" borderId="9" xfId="0" applyFont="1" applyBorder="1"/>
    <xf numFmtId="3" fontId="0" fillId="0" borderId="0" xfId="0" applyNumberFormat="1"/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/>
    </xf>
    <xf numFmtId="3" fontId="10" fillId="2" borderId="13" xfId="2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3" fontId="0" fillId="0" borderId="8" xfId="0" applyNumberFormat="1" applyBorder="1"/>
    <xf numFmtId="0" fontId="2" fillId="0" borderId="0" xfId="0" applyFont="1" applyAlignment="1">
      <alignment horizontal="center" vertical="center"/>
    </xf>
    <xf numFmtId="0" fontId="0" fillId="0" borderId="0" xfId="0" applyFill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/>
    </xf>
    <xf numFmtId="3" fontId="10" fillId="0" borderId="3" xfId="2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167" fontId="11" fillId="2" borderId="6" xfId="2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167" fontId="4" fillId="2" borderId="12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5" fontId="0" fillId="0" borderId="0" xfId="0" applyNumberFormat="1" applyFill="1"/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/>
    </xf>
    <xf numFmtId="165" fontId="10" fillId="0" borderId="3" xfId="2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0" fontId="0" fillId="0" borderId="8" xfId="0" applyBorder="1"/>
    <xf numFmtId="0" fontId="2" fillId="0" borderId="0" xfId="0" applyFont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8" xfId="1" applyNumberFormat="1" applyFont="1" applyBorder="1" applyAlignment="1">
      <alignment horizontal="center"/>
    </xf>
    <xf numFmtId="0" fontId="2" fillId="0" borderId="8" xfId="0" applyFont="1" applyBorder="1"/>
    <xf numFmtId="3" fontId="2" fillId="0" borderId="8" xfId="0" applyNumberFormat="1" applyFont="1" applyBorder="1"/>
    <xf numFmtId="0" fontId="2" fillId="0" borderId="8" xfId="0" applyFont="1" applyBorder="1" applyAlignment="1">
      <alignment wrapText="1"/>
    </xf>
    <xf numFmtId="0" fontId="2" fillId="7" borderId="8" xfId="0" applyFont="1" applyFill="1" applyBorder="1"/>
    <xf numFmtId="3" fontId="2" fillId="7" borderId="8" xfId="0" applyNumberFormat="1" applyFont="1" applyFill="1" applyBorder="1"/>
    <xf numFmtId="3" fontId="0" fillId="0" borderId="8" xfId="0" applyNumberFormat="1" applyBorder="1" applyAlignment="1">
      <alignment horizontal="center"/>
    </xf>
    <xf numFmtId="0" fontId="2" fillId="0" borderId="0" xfId="0" applyFont="1"/>
    <xf numFmtId="9" fontId="2" fillId="0" borderId="8" xfId="0" applyNumberFormat="1" applyFont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0" fontId="0" fillId="0" borderId="8" xfId="0" applyBorder="1"/>
    <xf numFmtId="165" fontId="9" fillId="0" borderId="3" xfId="0" applyNumberFormat="1" applyFont="1" applyFill="1" applyBorder="1" applyAlignment="1">
      <alignment horizontal="center"/>
    </xf>
    <xf numFmtId="165" fontId="0" fillId="0" borderId="8" xfId="0" applyNumberFormat="1" applyFill="1" applyBorder="1"/>
    <xf numFmtId="3" fontId="0" fillId="0" borderId="8" xfId="0" applyNumberFormat="1" applyFill="1" applyBorder="1"/>
    <xf numFmtId="0" fontId="0" fillId="0" borderId="8" xfId="0" applyFill="1" applyBorder="1"/>
    <xf numFmtId="3" fontId="18" fillId="0" borderId="0" xfId="0" applyNumberFormat="1" applyFont="1"/>
    <xf numFmtId="0" fontId="0" fillId="0" borderId="0" xfId="0"/>
    <xf numFmtId="3" fontId="12" fillId="0" borderId="19" xfId="2" applyNumberFormat="1" applyFont="1" applyFill="1" applyBorder="1" applyAlignment="1">
      <alignment wrapText="1"/>
    </xf>
    <xf numFmtId="3" fontId="6" fillId="2" borderId="3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32">
    <cellStyle name="20% - Акцент1 2" xfId="18" xr:uid="{00000000-0005-0000-0000-000000000000}"/>
    <cellStyle name="20% - Акцент2 2" xfId="19" xr:uid="{00000000-0005-0000-0000-000001000000}"/>
    <cellStyle name="20% - Акцент3 2" xfId="20" xr:uid="{00000000-0005-0000-0000-000002000000}"/>
    <cellStyle name="20% - Акцент4 2" xfId="21" xr:uid="{00000000-0005-0000-0000-000003000000}"/>
    <cellStyle name="20% - Акцент5 2" xfId="22" xr:uid="{00000000-0005-0000-0000-000004000000}"/>
    <cellStyle name="20% - Акцент6 2" xfId="23" xr:uid="{00000000-0005-0000-0000-000005000000}"/>
    <cellStyle name="40% - Акцент1 2" xfId="24" xr:uid="{00000000-0005-0000-0000-000006000000}"/>
    <cellStyle name="40% - Акцент2 2" xfId="25" xr:uid="{00000000-0005-0000-0000-000007000000}"/>
    <cellStyle name="40% - Акцент3 2" xfId="26" xr:uid="{00000000-0005-0000-0000-000008000000}"/>
    <cellStyle name="40% - Акцент4 2" xfId="27" xr:uid="{00000000-0005-0000-0000-000009000000}"/>
    <cellStyle name="40% - Акцент5 2" xfId="28" xr:uid="{00000000-0005-0000-0000-00000A000000}"/>
    <cellStyle name="40% - Акцент6 2" xfId="29" xr:uid="{00000000-0005-0000-0000-00000B000000}"/>
    <cellStyle name="60% - Акцент1 2" xfId="30" xr:uid="{00000000-0005-0000-0000-00000C000000}"/>
    <cellStyle name="60% - Акцент2 2" xfId="31" xr:uid="{00000000-0005-0000-0000-00000D000000}"/>
    <cellStyle name="60% - Акцент3 2" xfId="32" xr:uid="{00000000-0005-0000-0000-00000E000000}"/>
    <cellStyle name="60% - Акцент4 2" xfId="33" xr:uid="{00000000-0005-0000-0000-00000F000000}"/>
    <cellStyle name="60% - Акцент5 2" xfId="34" xr:uid="{00000000-0005-0000-0000-000010000000}"/>
    <cellStyle name="60% - Акцент6 2" xfId="35" xr:uid="{00000000-0005-0000-0000-000011000000}"/>
    <cellStyle name="Excel Built-in Normal" xfId="9" xr:uid="{00000000-0005-0000-0000-000012000000}"/>
    <cellStyle name="Normal_M&amp;A_Multiples" xfId="36" xr:uid="{00000000-0005-0000-0000-000013000000}"/>
    <cellStyle name="Акцент1 2" xfId="37" xr:uid="{00000000-0005-0000-0000-000014000000}"/>
    <cellStyle name="Акцент2 2" xfId="38" xr:uid="{00000000-0005-0000-0000-000015000000}"/>
    <cellStyle name="Акцент3 2" xfId="39" xr:uid="{00000000-0005-0000-0000-000016000000}"/>
    <cellStyle name="Акцент4 2" xfId="40" xr:uid="{00000000-0005-0000-0000-000017000000}"/>
    <cellStyle name="Акцент5 2" xfId="41" xr:uid="{00000000-0005-0000-0000-000018000000}"/>
    <cellStyle name="Акцент6 2" xfId="42" xr:uid="{00000000-0005-0000-0000-000019000000}"/>
    <cellStyle name="Ввод  2" xfId="43" xr:uid="{00000000-0005-0000-0000-00001A000000}"/>
    <cellStyle name="Ввод  2 2" xfId="223" xr:uid="{00000000-0005-0000-0000-00001B000000}"/>
    <cellStyle name="Вывод 2" xfId="44" xr:uid="{00000000-0005-0000-0000-00001C000000}"/>
    <cellStyle name="Вывод 2 2" xfId="224" xr:uid="{00000000-0005-0000-0000-00001D000000}"/>
    <cellStyle name="Вычисление 2" xfId="45" xr:uid="{00000000-0005-0000-0000-00001E000000}"/>
    <cellStyle name="Вычисление 2 2" xfId="225" xr:uid="{00000000-0005-0000-0000-00001F000000}"/>
    <cellStyle name="Гиперссылка 2" xfId="46" xr:uid="{00000000-0005-0000-0000-000020000000}"/>
    <cellStyle name="Гиперссылка 3" xfId="47" xr:uid="{00000000-0005-0000-0000-000021000000}"/>
    <cellStyle name="Гиперссылка 4" xfId="48" xr:uid="{00000000-0005-0000-0000-000022000000}"/>
    <cellStyle name="Гиперссылка 5" xfId="49" xr:uid="{00000000-0005-0000-0000-000023000000}"/>
    <cellStyle name="Заголовок 1 2" xfId="50" xr:uid="{00000000-0005-0000-0000-000024000000}"/>
    <cellStyle name="Заголовок 2 2" xfId="51" xr:uid="{00000000-0005-0000-0000-000025000000}"/>
    <cellStyle name="Заголовок 3 2" xfId="52" xr:uid="{00000000-0005-0000-0000-000026000000}"/>
    <cellStyle name="Заголовок 4 2" xfId="53" xr:uid="{00000000-0005-0000-0000-000027000000}"/>
    <cellStyle name="Итог 2" xfId="54" xr:uid="{00000000-0005-0000-0000-000028000000}"/>
    <cellStyle name="Итог 2 2" xfId="226" xr:uid="{00000000-0005-0000-0000-000029000000}"/>
    <cellStyle name="ИтогоРамка" xfId="55" xr:uid="{00000000-0005-0000-0000-00002A000000}"/>
    <cellStyle name="ИтогоРамка 2" xfId="56" xr:uid="{00000000-0005-0000-0000-00002B000000}"/>
    <cellStyle name="Контрольная ячейка 2" xfId="57" xr:uid="{00000000-0005-0000-0000-00002C000000}"/>
    <cellStyle name="ЛистНазвание" xfId="58" xr:uid="{00000000-0005-0000-0000-00002D000000}"/>
    <cellStyle name="ЛистНазвание 2" xfId="59" xr:uid="{00000000-0005-0000-0000-00002E000000}"/>
    <cellStyle name="Название 2" xfId="60" xr:uid="{00000000-0005-0000-0000-00002F000000}"/>
    <cellStyle name="Нейтральный 2" xfId="61" xr:uid="{00000000-0005-0000-0000-000030000000}"/>
    <cellStyle name="Обычный" xfId="0" builtinId="0"/>
    <cellStyle name="Обычный 10" xfId="62" xr:uid="{00000000-0005-0000-0000-000032000000}"/>
    <cellStyle name="Обычный 10 2" xfId="63" xr:uid="{00000000-0005-0000-0000-000033000000}"/>
    <cellStyle name="Обычный 10 3" xfId="64" xr:uid="{00000000-0005-0000-0000-000034000000}"/>
    <cellStyle name="Обычный 10_Входящее сальдо 010109" xfId="65" xr:uid="{00000000-0005-0000-0000-000035000000}"/>
    <cellStyle name="Обычный 11" xfId="66" xr:uid="{00000000-0005-0000-0000-000036000000}"/>
    <cellStyle name="Обычный 12" xfId="67" xr:uid="{00000000-0005-0000-0000-000037000000}"/>
    <cellStyle name="Обычный 13" xfId="68" xr:uid="{00000000-0005-0000-0000-000038000000}"/>
    <cellStyle name="Обычный 13 2" xfId="69" xr:uid="{00000000-0005-0000-0000-000039000000}"/>
    <cellStyle name="Обычный 14" xfId="70" xr:uid="{00000000-0005-0000-0000-00003A000000}"/>
    <cellStyle name="Обычный 15" xfId="71" xr:uid="{00000000-0005-0000-0000-00003B000000}"/>
    <cellStyle name="Обычный 15 2" xfId="72" xr:uid="{00000000-0005-0000-0000-00003C000000}"/>
    <cellStyle name="Обычный 16" xfId="73" xr:uid="{00000000-0005-0000-0000-00003D000000}"/>
    <cellStyle name="Обычный 16 2" xfId="74" xr:uid="{00000000-0005-0000-0000-00003E000000}"/>
    <cellStyle name="Обычный 17" xfId="75" xr:uid="{00000000-0005-0000-0000-00003F000000}"/>
    <cellStyle name="Обычный 17 2" xfId="76" xr:uid="{00000000-0005-0000-0000-000040000000}"/>
    <cellStyle name="Обычный 18" xfId="77" xr:uid="{00000000-0005-0000-0000-000041000000}"/>
    <cellStyle name="Обычный 18 2" xfId="78" xr:uid="{00000000-0005-0000-0000-000042000000}"/>
    <cellStyle name="Обычный 19" xfId="79" xr:uid="{00000000-0005-0000-0000-000043000000}"/>
    <cellStyle name="Обычный 19 2" xfId="80" xr:uid="{00000000-0005-0000-0000-000044000000}"/>
    <cellStyle name="Обычный 2" xfId="3" xr:uid="{00000000-0005-0000-0000-000045000000}"/>
    <cellStyle name="Обычный 2 10" xfId="82" xr:uid="{00000000-0005-0000-0000-000046000000}"/>
    <cellStyle name="Обычный 2 11" xfId="81" xr:uid="{00000000-0005-0000-0000-000047000000}"/>
    <cellStyle name="Обычный 2 2" xfId="2" xr:uid="{00000000-0005-0000-0000-000048000000}"/>
    <cellStyle name="Обычный 2 2 2" xfId="84" xr:uid="{00000000-0005-0000-0000-000049000000}"/>
    <cellStyle name="Обычный 2 2 3" xfId="85" xr:uid="{00000000-0005-0000-0000-00004A000000}"/>
    <cellStyle name="Обычный 2 2 4" xfId="86" xr:uid="{00000000-0005-0000-0000-00004B000000}"/>
    <cellStyle name="Обычный 2 2 5" xfId="87" xr:uid="{00000000-0005-0000-0000-00004C000000}"/>
    <cellStyle name="Обычный 2 2 6" xfId="88" xr:uid="{00000000-0005-0000-0000-00004D000000}"/>
    <cellStyle name="Обычный 2 2 7" xfId="83" xr:uid="{00000000-0005-0000-0000-00004E000000}"/>
    <cellStyle name="Обычный 2 2_ПС управленческий для УПП" xfId="89" xr:uid="{00000000-0005-0000-0000-00004F000000}"/>
    <cellStyle name="Обычный 2 3" xfId="4" xr:uid="{00000000-0005-0000-0000-000050000000}"/>
    <cellStyle name="Обычный 2 3 2" xfId="90" xr:uid="{00000000-0005-0000-0000-000051000000}"/>
    <cellStyle name="Обычный 2 4" xfId="91" xr:uid="{00000000-0005-0000-0000-000052000000}"/>
    <cellStyle name="Обычный 2 5" xfId="92" xr:uid="{00000000-0005-0000-0000-000053000000}"/>
    <cellStyle name="Обычный 2 6" xfId="93" xr:uid="{00000000-0005-0000-0000-000054000000}"/>
    <cellStyle name="Обычный 2 7" xfId="94" xr:uid="{00000000-0005-0000-0000-000055000000}"/>
    <cellStyle name="Обычный 2 8" xfId="95" xr:uid="{00000000-0005-0000-0000-000056000000}"/>
    <cellStyle name="Обычный 2 9" xfId="96" xr:uid="{00000000-0005-0000-0000-000057000000}"/>
    <cellStyle name="Обычный 2_Входящее сальдо 010109" xfId="97" xr:uid="{00000000-0005-0000-0000-000058000000}"/>
    <cellStyle name="Обычный 20" xfId="98" xr:uid="{00000000-0005-0000-0000-000059000000}"/>
    <cellStyle name="Обычный 20 2" xfId="99" xr:uid="{00000000-0005-0000-0000-00005A000000}"/>
    <cellStyle name="Обычный 21" xfId="100" xr:uid="{00000000-0005-0000-0000-00005B000000}"/>
    <cellStyle name="Обычный 21 2" xfId="101" xr:uid="{00000000-0005-0000-0000-00005C000000}"/>
    <cellStyle name="Обычный 22" xfId="102" xr:uid="{00000000-0005-0000-0000-00005D000000}"/>
    <cellStyle name="Обычный 22 2" xfId="103" xr:uid="{00000000-0005-0000-0000-00005E000000}"/>
    <cellStyle name="Обычный 23" xfId="104" xr:uid="{00000000-0005-0000-0000-00005F000000}"/>
    <cellStyle name="Обычный 23 2" xfId="105" xr:uid="{00000000-0005-0000-0000-000060000000}"/>
    <cellStyle name="Обычный 24" xfId="106" xr:uid="{00000000-0005-0000-0000-000061000000}"/>
    <cellStyle name="Обычный 24 2" xfId="107" xr:uid="{00000000-0005-0000-0000-000062000000}"/>
    <cellStyle name="Обычный 25" xfId="108" xr:uid="{00000000-0005-0000-0000-000063000000}"/>
    <cellStyle name="Обычный 25 2" xfId="109" xr:uid="{00000000-0005-0000-0000-000064000000}"/>
    <cellStyle name="Обычный 26" xfId="110" xr:uid="{00000000-0005-0000-0000-000065000000}"/>
    <cellStyle name="Обычный 26 2" xfId="111" xr:uid="{00000000-0005-0000-0000-000066000000}"/>
    <cellStyle name="Обычный 27" xfId="112" xr:uid="{00000000-0005-0000-0000-000067000000}"/>
    <cellStyle name="Обычный 28" xfId="113" xr:uid="{00000000-0005-0000-0000-000068000000}"/>
    <cellStyle name="Обычный 29" xfId="114" xr:uid="{00000000-0005-0000-0000-000069000000}"/>
    <cellStyle name="Обычный 3" xfId="5" xr:uid="{00000000-0005-0000-0000-00006A000000}"/>
    <cellStyle name="Обычный 3 2" xfId="10" xr:uid="{00000000-0005-0000-0000-00006B000000}"/>
    <cellStyle name="Обычный 3 2 2" xfId="115" xr:uid="{00000000-0005-0000-0000-00006C000000}"/>
    <cellStyle name="Обычный 3 3" xfId="116" xr:uid="{00000000-0005-0000-0000-00006D000000}"/>
    <cellStyle name="Обычный 3_Затраты ресторана" xfId="117" xr:uid="{00000000-0005-0000-0000-00006E000000}"/>
    <cellStyle name="Обычный 30" xfId="118" xr:uid="{00000000-0005-0000-0000-00006F000000}"/>
    <cellStyle name="Обычный 31" xfId="119" xr:uid="{00000000-0005-0000-0000-000070000000}"/>
    <cellStyle name="Обычный 32" xfId="120" xr:uid="{00000000-0005-0000-0000-000071000000}"/>
    <cellStyle name="Обычный 33" xfId="121" xr:uid="{00000000-0005-0000-0000-000072000000}"/>
    <cellStyle name="Обычный 34" xfId="122" xr:uid="{00000000-0005-0000-0000-000073000000}"/>
    <cellStyle name="Обычный 35" xfId="123" xr:uid="{00000000-0005-0000-0000-000074000000}"/>
    <cellStyle name="Обычный 36" xfId="124" xr:uid="{00000000-0005-0000-0000-000075000000}"/>
    <cellStyle name="Обычный 37" xfId="125" xr:uid="{00000000-0005-0000-0000-000076000000}"/>
    <cellStyle name="Обычный 38" xfId="126" xr:uid="{00000000-0005-0000-0000-000077000000}"/>
    <cellStyle name="Обычный 39" xfId="127" xr:uid="{00000000-0005-0000-0000-000078000000}"/>
    <cellStyle name="Обычный 4" xfId="6" xr:uid="{00000000-0005-0000-0000-000079000000}"/>
    <cellStyle name="Обычный 4 2" xfId="11" xr:uid="{00000000-0005-0000-0000-00007A000000}"/>
    <cellStyle name="Обычный 4 2 2" xfId="129" xr:uid="{00000000-0005-0000-0000-00007B000000}"/>
    <cellStyle name="Обычный 4 3" xfId="130" xr:uid="{00000000-0005-0000-0000-00007C000000}"/>
    <cellStyle name="Обычный 4 4" xfId="131" xr:uid="{00000000-0005-0000-0000-00007D000000}"/>
    <cellStyle name="Обычный 4 5" xfId="128" xr:uid="{00000000-0005-0000-0000-00007E000000}"/>
    <cellStyle name="Обычный 4_Финансовая модель ДП 2008" xfId="132" xr:uid="{00000000-0005-0000-0000-00007F000000}"/>
    <cellStyle name="Обычный 40" xfId="133" xr:uid="{00000000-0005-0000-0000-000080000000}"/>
    <cellStyle name="Обычный 41" xfId="134" xr:uid="{00000000-0005-0000-0000-000081000000}"/>
    <cellStyle name="Обычный 42" xfId="135" xr:uid="{00000000-0005-0000-0000-000082000000}"/>
    <cellStyle name="Обычный 43" xfId="136" xr:uid="{00000000-0005-0000-0000-000083000000}"/>
    <cellStyle name="Обычный 44" xfId="137" xr:uid="{00000000-0005-0000-0000-000084000000}"/>
    <cellStyle name="Обычный 44 2" xfId="138" xr:uid="{00000000-0005-0000-0000-000085000000}"/>
    <cellStyle name="Обычный 45" xfId="139" xr:uid="{00000000-0005-0000-0000-000086000000}"/>
    <cellStyle name="Обычный 5" xfId="140" xr:uid="{00000000-0005-0000-0000-000087000000}"/>
    <cellStyle name="Обычный 5 2" xfId="141" xr:uid="{00000000-0005-0000-0000-000088000000}"/>
    <cellStyle name="Обычный 5 2 2" xfId="142" xr:uid="{00000000-0005-0000-0000-000089000000}"/>
    <cellStyle name="Обычный 5 3" xfId="143" xr:uid="{00000000-0005-0000-0000-00008A000000}"/>
    <cellStyle name="Обычный 5 3 2" xfId="144" xr:uid="{00000000-0005-0000-0000-00008B000000}"/>
    <cellStyle name="Обычный 5_Финансовая модель ДП 2008" xfId="145" xr:uid="{00000000-0005-0000-0000-00008C000000}"/>
    <cellStyle name="Обычный 6" xfId="146" xr:uid="{00000000-0005-0000-0000-00008D000000}"/>
    <cellStyle name="Обычный 6 2" xfId="147" xr:uid="{00000000-0005-0000-0000-00008E000000}"/>
    <cellStyle name="Обычный 7" xfId="148" xr:uid="{00000000-0005-0000-0000-00008F000000}"/>
    <cellStyle name="Обычный 8" xfId="149" xr:uid="{00000000-0005-0000-0000-000090000000}"/>
    <cellStyle name="Обычный 9" xfId="150" xr:uid="{00000000-0005-0000-0000-000091000000}"/>
    <cellStyle name="Плохой 2" xfId="151" xr:uid="{00000000-0005-0000-0000-000092000000}"/>
    <cellStyle name="Пояснение 2" xfId="152" xr:uid="{00000000-0005-0000-0000-000093000000}"/>
    <cellStyle name="Примечание 2" xfId="153" xr:uid="{00000000-0005-0000-0000-000094000000}"/>
    <cellStyle name="Примечание 2 2" xfId="227" xr:uid="{00000000-0005-0000-0000-000095000000}"/>
    <cellStyle name="Процентный 10" xfId="154" xr:uid="{00000000-0005-0000-0000-000096000000}"/>
    <cellStyle name="Процентный 2" xfId="155" xr:uid="{00000000-0005-0000-0000-000097000000}"/>
    <cellStyle name="Процентный 2 2" xfId="156" xr:uid="{00000000-0005-0000-0000-000098000000}"/>
    <cellStyle name="Процентный 2 2 2" xfId="157" xr:uid="{00000000-0005-0000-0000-000099000000}"/>
    <cellStyle name="Процентный 2 2 2 2" xfId="158" xr:uid="{00000000-0005-0000-0000-00009A000000}"/>
    <cellStyle name="Процентный 2 2 3" xfId="159" xr:uid="{00000000-0005-0000-0000-00009B000000}"/>
    <cellStyle name="Процентный 2 3" xfId="160" xr:uid="{00000000-0005-0000-0000-00009C000000}"/>
    <cellStyle name="Процентный 2 4" xfId="161" xr:uid="{00000000-0005-0000-0000-00009D000000}"/>
    <cellStyle name="Процентный 3" xfId="162" xr:uid="{00000000-0005-0000-0000-00009E000000}"/>
    <cellStyle name="Процентный 3 2" xfId="163" xr:uid="{00000000-0005-0000-0000-00009F000000}"/>
    <cellStyle name="Процентный 3 3" xfId="164" xr:uid="{00000000-0005-0000-0000-0000A0000000}"/>
    <cellStyle name="Процентный 4" xfId="165" xr:uid="{00000000-0005-0000-0000-0000A1000000}"/>
    <cellStyle name="Процентный 4 2" xfId="166" xr:uid="{00000000-0005-0000-0000-0000A2000000}"/>
    <cellStyle name="Процентный 5" xfId="167" xr:uid="{00000000-0005-0000-0000-0000A3000000}"/>
    <cellStyle name="Процентный 5 2" xfId="168" xr:uid="{00000000-0005-0000-0000-0000A4000000}"/>
    <cellStyle name="Процентный 5 3" xfId="169" xr:uid="{00000000-0005-0000-0000-0000A5000000}"/>
    <cellStyle name="Процентный 6" xfId="170" xr:uid="{00000000-0005-0000-0000-0000A6000000}"/>
    <cellStyle name="Связанная ячейка 2" xfId="171" xr:uid="{00000000-0005-0000-0000-0000A7000000}"/>
    <cellStyle name="СправочныеСтатьи" xfId="172" xr:uid="{00000000-0005-0000-0000-0000A8000000}"/>
    <cellStyle name="СправочныеСтатьи 2" xfId="173" xr:uid="{00000000-0005-0000-0000-0000A9000000}"/>
    <cellStyle name="СправочныеСтатьи 2 2" xfId="229" xr:uid="{00000000-0005-0000-0000-0000AA000000}"/>
    <cellStyle name="СправочныеСтатьи 3" xfId="228" xr:uid="{00000000-0005-0000-0000-0000AB000000}"/>
    <cellStyle name="Стиль 1" xfId="174" xr:uid="{00000000-0005-0000-0000-0000AC000000}"/>
    <cellStyle name="Стиль 1 2" xfId="175" xr:uid="{00000000-0005-0000-0000-0000AD000000}"/>
    <cellStyle name="ТаблицаЗаголовок" xfId="176" xr:uid="{00000000-0005-0000-0000-0000AE000000}"/>
    <cellStyle name="ТаблицаЗаголовок 2" xfId="177" xr:uid="{00000000-0005-0000-0000-0000AF000000}"/>
    <cellStyle name="ТаблицаНазвание" xfId="178" xr:uid="{00000000-0005-0000-0000-0000B0000000}"/>
    <cellStyle name="ТаблицаНазвание 2" xfId="179" xr:uid="{00000000-0005-0000-0000-0000B1000000}"/>
    <cellStyle name="ТаблицаПодзаголовок" xfId="180" xr:uid="{00000000-0005-0000-0000-0000B2000000}"/>
    <cellStyle name="ТаблицаПодзаголовок 2" xfId="181" xr:uid="{00000000-0005-0000-0000-0000B3000000}"/>
    <cellStyle name="ТаблицаТекст" xfId="182" xr:uid="{00000000-0005-0000-0000-0000B4000000}"/>
    <cellStyle name="ТаблицаТекст 2" xfId="183" xr:uid="{00000000-0005-0000-0000-0000B5000000}"/>
    <cellStyle name="ТаблицаШапка" xfId="184" xr:uid="{00000000-0005-0000-0000-0000B6000000}"/>
    <cellStyle name="ТаблицаШапка 2" xfId="185" xr:uid="{00000000-0005-0000-0000-0000B7000000}"/>
    <cellStyle name="ТаблицаШапка 2 2" xfId="231" xr:uid="{00000000-0005-0000-0000-0000B8000000}"/>
    <cellStyle name="ТаблицаШапка 3" xfId="230" xr:uid="{00000000-0005-0000-0000-0000B9000000}"/>
    <cellStyle name="Текст предупреждения 2" xfId="186" xr:uid="{00000000-0005-0000-0000-0000BA000000}"/>
    <cellStyle name="Тысячи [0]_laroux" xfId="187" xr:uid="{00000000-0005-0000-0000-0000BB000000}"/>
    <cellStyle name="Финансовый" xfId="1" builtinId="3"/>
    <cellStyle name="Финансовый 2" xfId="7" xr:uid="{00000000-0005-0000-0000-0000BD000000}"/>
    <cellStyle name="Финансовый 2 2" xfId="8" xr:uid="{00000000-0005-0000-0000-0000BE000000}"/>
    <cellStyle name="Финансовый 2 2 2" xfId="13" xr:uid="{00000000-0005-0000-0000-0000BF000000}"/>
    <cellStyle name="Финансовый 2 2 2 2" xfId="17" xr:uid="{00000000-0005-0000-0000-0000C0000000}"/>
    <cellStyle name="Финансовый 2 2 2 3" xfId="190" xr:uid="{00000000-0005-0000-0000-0000C1000000}"/>
    <cellStyle name="Финансовый 2 2 3" xfId="15" xr:uid="{00000000-0005-0000-0000-0000C2000000}"/>
    <cellStyle name="Финансовый 2 2 4" xfId="189" xr:uid="{00000000-0005-0000-0000-0000C3000000}"/>
    <cellStyle name="Финансовый 2 3" xfId="12" xr:uid="{00000000-0005-0000-0000-0000C4000000}"/>
    <cellStyle name="Финансовый 2 3 2" xfId="16" xr:uid="{00000000-0005-0000-0000-0000C5000000}"/>
    <cellStyle name="Финансовый 2 3 3" xfId="191" xr:uid="{00000000-0005-0000-0000-0000C6000000}"/>
    <cellStyle name="Финансовый 2 4" xfId="14" xr:uid="{00000000-0005-0000-0000-0000C7000000}"/>
    <cellStyle name="Финансовый 2 4 2" xfId="192" xr:uid="{00000000-0005-0000-0000-0000C8000000}"/>
    <cellStyle name="Финансовый 2 5" xfId="188" xr:uid="{00000000-0005-0000-0000-0000C9000000}"/>
    <cellStyle name="Финансовый 3" xfId="193" xr:uid="{00000000-0005-0000-0000-0000CA000000}"/>
    <cellStyle name="Финансовый 3 2" xfId="194" xr:uid="{00000000-0005-0000-0000-0000CB000000}"/>
    <cellStyle name="Финансовый 3 2 2" xfId="195" xr:uid="{00000000-0005-0000-0000-0000CC000000}"/>
    <cellStyle name="Финансовый 4" xfId="196" xr:uid="{00000000-0005-0000-0000-0000CD000000}"/>
    <cellStyle name="Финансовый 4 10" xfId="197" xr:uid="{00000000-0005-0000-0000-0000CE000000}"/>
    <cellStyle name="Финансовый 4 11" xfId="198" xr:uid="{00000000-0005-0000-0000-0000CF000000}"/>
    <cellStyle name="Финансовый 4 12" xfId="199" xr:uid="{00000000-0005-0000-0000-0000D0000000}"/>
    <cellStyle name="Финансовый 4 2" xfId="200" xr:uid="{00000000-0005-0000-0000-0000D1000000}"/>
    <cellStyle name="Финансовый 4 3" xfId="201" xr:uid="{00000000-0005-0000-0000-0000D2000000}"/>
    <cellStyle name="Финансовый 4 4" xfId="202" xr:uid="{00000000-0005-0000-0000-0000D3000000}"/>
    <cellStyle name="Финансовый 4 5" xfId="203" xr:uid="{00000000-0005-0000-0000-0000D4000000}"/>
    <cellStyle name="Финансовый 4 6" xfId="204" xr:uid="{00000000-0005-0000-0000-0000D5000000}"/>
    <cellStyle name="Финансовый 4 7" xfId="205" xr:uid="{00000000-0005-0000-0000-0000D6000000}"/>
    <cellStyle name="Финансовый 4 8" xfId="206" xr:uid="{00000000-0005-0000-0000-0000D7000000}"/>
    <cellStyle name="Финансовый 4 9" xfId="207" xr:uid="{00000000-0005-0000-0000-0000D8000000}"/>
    <cellStyle name="Финансовый 5" xfId="208" xr:uid="{00000000-0005-0000-0000-0000D9000000}"/>
    <cellStyle name="Финансовый 5 10" xfId="209" xr:uid="{00000000-0005-0000-0000-0000DA000000}"/>
    <cellStyle name="Финансовый 5 11" xfId="210" xr:uid="{00000000-0005-0000-0000-0000DB000000}"/>
    <cellStyle name="Финансовый 5 12" xfId="211" xr:uid="{00000000-0005-0000-0000-0000DC000000}"/>
    <cellStyle name="Финансовый 5 2" xfId="212" xr:uid="{00000000-0005-0000-0000-0000DD000000}"/>
    <cellStyle name="Финансовый 5 3" xfId="213" xr:uid="{00000000-0005-0000-0000-0000DE000000}"/>
    <cellStyle name="Финансовый 5 4" xfId="214" xr:uid="{00000000-0005-0000-0000-0000DF000000}"/>
    <cellStyle name="Финансовый 5 5" xfId="215" xr:uid="{00000000-0005-0000-0000-0000E0000000}"/>
    <cellStyle name="Финансовый 5 6" xfId="216" xr:uid="{00000000-0005-0000-0000-0000E1000000}"/>
    <cellStyle name="Финансовый 5 7" xfId="217" xr:uid="{00000000-0005-0000-0000-0000E2000000}"/>
    <cellStyle name="Финансовый 5 8" xfId="218" xr:uid="{00000000-0005-0000-0000-0000E3000000}"/>
    <cellStyle name="Финансовый 5 9" xfId="219" xr:uid="{00000000-0005-0000-0000-0000E4000000}"/>
    <cellStyle name="Финансовый 6" xfId="220" xr:uid="{00000000-0005-0000-0000-0000E5000000}"/>
    <cellStyle name="Хороший 2" xfId="221" xr:uid="{00000000-0005-0000-0000-0000E6000000}"/>
    <cellStyle name="Число" xfId="222" xr:uid="{00000000-0005-0000-0000-0000E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расчет!$A$14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расчет!$B$3:$D$3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расчет!$B$14:$D$14</c:f>
              <c:numCache>
                <c:formatCode>#,##0</c:formatCode>
                <c:ptCount val="3"/>
                <c:pt idx="0">
                  <c:v>-62894.634290752932</c:v>
                </c:pt>
                <c:pt idx="1">
                  <c:v>22912894.965413094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4-4AD4-B375-573A73195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94688"/>
        <c:axId val="205919744"/>
      </c:lineChart>
      <c:catAx>
        <c:axId val="2057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919744"/>
        <c:crosses val="autoZero"/>
        <c:auto val="1"/>
        <c:lblAlgn val="ctr"/>
        <c:lblOffset val="100"/>
        <c:noMultiLvlLbl val="0"/>
      </c:catAx>
      <c:valAx>
        <c:axId val="20591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79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</a:t>
            </a:r>
            <a:r>
              <a:rPr lang="ru-RU" baseline="0"/>
              <a:t> выручки до 2020 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БДР!$E$4:$W$4</c:f>
              <c:numCache>
                <c:formatCode>[$-419]mmmm;@</c:formatCode>
                <c:ptCount val="19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</c:numCache>
            </c:numRef>
          </c:cat>
          <c:val>
            <c:numRef>
              <c:f>БДР!$E$5:$W$5</c:f>
              <c:numCache>
                <c:formatCode>#,##0</c:formatCode>
                <c:ptCount val="19"/>
                <c:pt idx="0">
                  <c:v>7283619.9336570334</c:v>
                </c:pt>
                <c:pt idx="1">
                  <c:v>7158973.7343204627</c:v>
                </c:pt>
                <c:pt idx="2">
                  <c:v>7376333.9969772585</c:v>
                </c:pt>
                <c:pt idx="3">
                  <c:v>7834835.6898578601</c:v>
                </c:pt>
                <c:pt idx="4">
                  <c:v>8421695.06625521</c:v>
                </c:pt>
                <c:pt idx="5">
                  <c:v>8004075.9271519231</c:v>
                </c:pt>
                <c:pt idx="6">
                  <c:v>9026024.6846684441</c:v>
                </c:pt>
                <c:pt idx="7">
                  <c:v>6893998.333333333</c:v>
                </c:pt>
                <c:pt idx="8">
                  <c:v>7022202.0199999996</c:v>
                </c:pt>
                <c:pt idx="9">
                  <c:v>8100571.99976</c:v>
                </c:pt>
                <c:pt idx="10">
                  <c:v>9452938.1636911202</c:v>
                </c:pt>
                <c:pt idx="11">
                  <c:v>7283619.9336570334</c:v>
                </c:pt>
                <c:pt idx="12">
                  <c:v>7283619.9336570334</c:v>
                </c:pt>
                <c:pt idx="13">
                  <c:v>7158973.7343204627</c:v>
                </c:pt>
                <c:pt idx="14">
                  <c:v>7376333.9969772585</c:v>
                </c:pt>
                <c:pt idx="15">
                  <c:v>7834835.6898578601</c:v>
                </c:pt>
                <c:pt idx="16">
                  <c:v>8421695.06625521</c:v>
                </c:pt>
                <c:pt idx="17">
                  <c:v>8004075.9271519231</c:v>
                </c:pt>
                <c:pt idx="18">
                  <c:v>9026024.6846684441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53-40EA-ACFE-DBAE4AC51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91360"/>
        <c:axId val="99392896"/>
      </c:lineChart>
      <c:dateAx>
        <c:axId val="99391360"/>
        <c:scaling>
          <c:orientation val="minMax"/>
        </c:scaling>
        <c:delete val="0"/>
        <c:axPos val="b"/>
        <c:numFmt formatCode="[$-419]mm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392896"/>
        <c:crosses val="autoZero"/>
        <c:auto val="1"/>
        <c:lblOffset val="100"/>
        <c:baseTimeUnit val="months"/>
      </c:dateAx>
      <c:valAx>
        <c:axId val="993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39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20</xdr:row>
      <xdr:rowOff>133350</xdr:rowOff>
    </xdr:from>
    <xdr:to>
      <xdr:col>4</xdr:col>
      <xdr:colOff>390525</xdr:colOff>
      <xdr:row>35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ED6AEC4-7B99-4FAA-9772-EA09B6C941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352424</xdr:colOff>
      <xdr:row>36</xdr:row>
      <xdr:rowOff>133350</xdr:rowOff>
    </xdr:from>
    <xdr:to>
      <xdr:col>4</xdr:col>
      <xdr:colOff>466725</xdr:colOff>
      <xdr:row>51</xdr:row>
      <xdr:rowOff>19050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D640C74D-BD07-4854-A4F5-216AD5204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ishenko\Downloads\&#1064;&#1072;&#1073;&#1083;&#1086;&#1085;_&#1087;&#1077;&#1088;&#1077;&#1077;&#1079;&#1076;&#1099;%20&#1086;&#1092;&#1080;&#1089;&#1086;&#1074;_03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\&#1060;&#1080;&#1085;&#1072;&#1085;&#1089;&#1086;&#1074;&#1099;&#1081;\&#1059;&#1087;&#1088;&#1072;&#1074;&#1083;&#1077;&#1085;&#1095;&#1077;&#1089;&#1082;&#1080;&#1081;&#1059;&#1095;&#1077;&#1090;\&#1041;&#1070;&#1044;&#1046;&#1045;&#1058;&#1048;&#1056;&#1054;&#1042;&#1040;&#1053;&#1048;&#1045;\&#1041;&#1102;&#1076;&#1078;&#1077;&#1090;%202011\2011%20&#1056;&#1077;&#1075;&#1080;&#1086;&#1085;%20&#1052;&#1086;&#1089;&#1082;&#1074;&#1072;%20&#1075;&#1086;&#1076;&#1086;&#1074;&#1086;&#1081;%20&#1087;&#1083;&#1072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cury/&#1060;&#1080;&#1085;&#1072;&#1085;&#1089;&#1086;&#1074;&#1099;&#1081;/&#1059;&#1087;&#1088;&#1072;&#1074;&#1083;&#1077;&#1085;&#1095;&#1077;&#1089;&#1082;&#1080;&#1081;&#1059;&#1095;&#1077;&#1090;/&#1041;&#1070;&#1044;&#1046;&#1045;&#1058;&#1048;&#1056;&#1054;&#1042;&#1040;&#1053;&#1048;&#1045;/&#1041;&#1102;&#1076;&#1078;&#1077;&#1090;%202011/2011%20&#1056;&#1077;&#1075;&#1080;&#1086;&#1085;%20&#1062;&#1059;&#1055;%20&#1075;&#1086;&#1076;&#1086;&#1074;&#1086;&#1081;%20&#1087;&#1083;&#1072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и НФС значениями"/>
      <sheetName val="Итоги НФС"/>
      <sheetName val="Справочник"/>
      <sheetName val="Реестр_New Request"/>
      <sheetName val="Бюджет. слайд ИК"/>
      <sheetName val="Фин. слайд ИК"/>
      <sheetName val="Экспертизы ИК"/>
      <sheetName val="Карточка БК"/>
      <sheetName val="страт влияние"/>
      <sheetName val="списки"/>
      <sheetName val="Инструкция&gt;&gt;"/>
      <sheetName val="Резюме"/>
      <sheetName val="Нормативы"/>
      <sheetName val="Потребности"/>
      <sheetName val="Сценарии"/>
      <sheetName val="Delta-case"/>
      <sheetName val="Case As Is"/>
      <sheetName val="расх As Is"/>
      <sheetName val="To Be 1"/>
      <sheetName val="расх To Be 1"/>
      <sheetName val="To Be 2"/>
      <sheetName val="расх To Be 2"/>
      <sheetName val="To Be 3"/>
      <sheetName val="расх To B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 t="str">
            <v>Big Moscow without Moscow</v>
          </cell>
          <cell r="E7" t="str">
            <v>09000.Russia Head Office</v>
          </cell>
        </row>
        <row r="8">
          <cell r="D8" t="str">
            <v>Moscow Region</v>
          </cell>
          <cell r="E8" t="str">
            <v>05103.Vladimir</v>
          </cell>
        </row>
        <row r="9">
          <cell r="D9" t="str">
            <v>East Region</v>
          </cell>
          <cell r="E9" t="str">
            <v>05102.Kaluga</v>
          </cell>
        </row>
        <row r="10">
          <cell r="D10" t="str">
            <v>West Region</v>
          </cell>
          <cell r="E10" t="str">
            <v>02000.Moscow</v>
          </cell>
        </row>
        <row r="11">
          <cell r="D11" t="str">
            <v>Center Region</v>
          </cell>
          <cell r="E11" t="str">
            <v>05105.Ryazan</v>
          </cell>
        </row>
        <row r="12">
          <cell r="D12" t="str">
            <v>South Region</v>
          </cell>
          <cell r="E12" t="str">
            <v>05107.Smolensk</v>
          </cell>
        </row>
        <row r="13">
          <cell r="D13" t="str">
            <v>BU Russia</v>
          </cell>
          <cell r="E13" t="str">
            <v>05101.Tver</v>
          </cell>
        </row>
        <row r="14">
          <cell r="E14" t="str">
            <v>05104.Tula</v>
          </cell>
        </row>
        <row r="15">
          <cell r="E15" t="str">
            <v>05106.Yaroslavl</v>
          </cell>
        </row>
        <row r="16">
          <cell r="D16" t="str">
            <v>Select region</v>
          </cell>
          <cell r="E16" t="str">
            <v>05703.Blagoveshchensk</v>
          </cell>
        </row>
        <row r="17">
          <cell r="E17" t="str">
            <v>05707.Ulan-Ude</v>
          </cell>
        </row>
        <row r="18">
          <cell r="E18" t="str">
            <v>05705.Irkutsk</v>
          </cell>
        </row>
        <row r="19">
          <cell r="E19" t="str">
            <v>05702.Petropavlovsk-Kamchatsky</v>
          </cell>
        </row>
        <row r="20">
          <cell r="E20" t="str">
            <v>05709.Magadan</v>
          </cell>
        </row>
        <row r="21">
          <cell r="E21" t="str">
            <v>05706.Vladivostok</v>
          </cell>
        </row>
        <row r="22">
          <cell r="E22" t="str">
            <v>05701.Khabarovsk</v>
          </cell>
        </row>
        <row r="23">
          <cell r="E23" t="str">
            <v>05710.Chita</v>
          </cell>
        </row>
        <row r="24">
          <cell r="E24" t="str">
            <v>05711.Anadyr</v>
          </cell>
        </row>
        <row r="25">
          <cell r="E25" t="str">
            <v>05712.Yuzno-Sakhalinsk</v>
          </cell>
        </row>
        <row r="26">
          <cell r="E26" t="str">
            <v>05708.Yakutsk</v>
          </cell>
        </row>
        <row r="27">
          <cell r="E27" t="str">
            <v>05508.Arkhangelsk</v>
          </cell>
        </row>
        <row r="28">
          <cell r="E28" t="str">
            <v>05115.Belgorod</v>
          </cell>
        </row>
        <row r="29">
          <cell r="E29" t="str">
            <v>05108.Bryansk</v>
          </cell>
        </row>
        <row r="30">
          <cell r="E30" t="str">
            <v>05502.Vologda</v>
          </cell>
        </row>
        <row r="31">
          <cell r="E31" t="str">
            <v>05109.Ivanovo</v>
          </cell>
        </row>
        <row r="32">
          <cell r="E32" t="str">
            <v>05509.Kaliningrad</v>
          </cell>
        </row>
        <row r="33">
          <cell r="E33" t="str">
            <v>05110.Kostroma</v>
          </cell>
        </row>
        <row r="34">
          <cell r="E34" t="str">
            <v>05111.Kursk</v>
          </cell>
        </row>
        <row r="35">
          <cell r="E35" t="str">
            <v>05114.Lipetsk</v>
          </cell>
        </row>
        <row r="36">
          <cell r="E36" t="str">
            <v>05505.Murmansk</v>
          </cell>
        </row>
        <row r="37">
          <cell r="E37" t="str">
            <v>05506.Novgorod</v>
          </cell>
        </row>
        <row r="38">
          <cell r="E38" t="str">
            <v>05112.Orel</v>
          </cell>
        </row>
        <row r="39">
          <cell r="E39" t="str">
            <v>05503.Petrozavodsk</v>
          </cell>
        </row>
        <row r="40">
          <cell r="E40" t="str">
            <v>05507.Pskov</v>
          </cell>
        </row>
        <row r="41">
          <cell r="E41" t="str">
            <v>05501.St.-Peterburg</v>
          </cell>
        </row>
        <row r="42">
          <cell r="E42" t="str">
            <v>05116.Tambov</v>
          </cell>
        </row>
        <row r="43">
          <cell r="E43" t="str">
            <v>05309.Ioshkar-Ola</v>
          </cell>
        </row>
        <row r="44">
          <cell r="E44" t="str">
            <v>05301.Kazan</v>
          </cell>
        </row>
        <row r="45">
          <cell r="E45" t="str">
            <v>05302.N/Novgorod</v>
          </cell>
        </row>
        <row r="46">
          <cell r="E46" t="str">
            <v>05312.Orenburg</v>
          </cell>
        </row>
        <row r="47">
          <cell r="E47" t="str">
            <v>05308.Penza</v>
          </cell>
        </row>
        <row r="48">
          <cell r="E48" t="str">
            <v>05303.Samara</v>
          </cell>
        </row>
        <row r="49">
          <cell r="E49" t="str">
            <v>05310.Saransk</v>
          </cell>
        </row>
        <row r="50">
          <cell r="E50" t="str">
            <v>05304.Saratov</v>
          </cell>
        </row>
        <row r="51">
          <cell r="E51" t="str">
            <v>05311.Togliatti</v>
          </cell>
        </row>
        <row r="52">
          <cell r="E52" t="str">
            <v>05305.Ulyanovsk</v>
          </cell>
        </row>
        <row r="53">
          <cell r="E53" t="str">
            <v>05306.Ufa</v>
          </cell>
        </row>
        <row r="54">
          <cell r="E54" t="str">
            <v>05307.Cheboxary</v>
          </cell>
        </row>
        <row r="55">
          <cell r="E55" t="str">
            <v>05212.Vladikavkaz</v>
          </cell>
        </row>
        <row r="56">
          <cell r="E56" t="str">
            <v>05214.Grozniy</v>
          </cell>
        </row>
        <row r="57">
          <cell r="E57" t="str">
            <v>05206.Makhachkala</v>
          </cell>
        </row>
        <row r="58">
          <cell r="E58" t="str">
            <v>05207.Nazran</v>
          </cell>
        </row>
        <row r="59">
          <cell r="E59" t="str">
            <v>05208.Nalchik</v>
          </cell>
        </row>
        <row r="60">
          <cell r="E60" t="str">
            <v>05213.Cherkesk</v>
          </cell>
        </row>
        <row r="61">
          <cell r="E61" t="str">
            <v>05403.Abakan</v>
          </cell>
        </row>
        <row r="62">
          <cell r="E62" t="str">
            <v>05401.Barnaul</v>
          </cell>
        </row>
        <row r="63">
          <cell r="E63" t="str">
            <v>05405.Kemerovo</v>
          </cell>
        </row>
        <row r="64">
          <cell r="E64" t="str">
            <v>05406.Krasnoyarsk</v>
          </cell>
        </row>
        <row r="65">
          <cell r="E65" t="str">
            <v>05407.Novosibirsk</v>
          </cell>
        </row>
        <row r="66">
          <cell r="E66" t="str">
            <v>05408.Omsk</v>
          </cell>
        </row>
        <row r="67">
          <cell r="E67" t="str">
            <v>05409.Tomsk</v>
          </cell>
        </row>
        <row r="68">
          <cell r="E68" t="str">
            <v>15001.Ekaterinburg</v>
          </cell>
        </row>
        <row r="69">
          <cell r="E69" t="str">
            <v>15006.Izhevsk</v>
          </cell>
        </row>
        <row r="70">
          <cell r="E70" t="str">
            <v>15007.Kirov</v>
          </cell>
        </row>
        <row r="71">
          <cell r="E71" t="str">
            <v>15004.Kurgan</v>
          </cell>
        </row>
        <row r="72">
          <cell r="E72" t="str">
            <v>15005.Perm</v>
          </cell>
        </row>
        <row r="73">
          <cell r="E73" t="str">
            <v>15009.Surgut</v>
          </cell>
        </row>
        <row r="74">
          <cell r="E74" t="str">
            <v>15008.Syktyvkar</v>
          </cell>
        </row>
        <row r="75">
          <cell r="E75" t="str">
            <v>15002.Tyumen</v>
          </cell>
        </row>
        <row r="76">
          <cell r="E76" t="str">
            <v>15003.Chelyabinsk</v>
          </cell>
        </row>
        <row r="77">
          <cell r="E77" t="str">
            <v>05201.Astrakhan</v>
          </cell>
        </row>
        <row r="78">
          <cell r="E78" t="str">
            <v>05202.Volgograd</v>
          </cell>
        </row>
        <row r="79">
          <cell r="E79" t="str">
            <v>05113.Voronezh</v>
          </cell>
        </row>
        <row r="80">
          <cell r="E80" t="str">
            <v>05203.Krasnodar</v>
          </cell>
        </row>
        <row r="81">
          <cell r="E81" t="str">
            <v>05209.Rostov-na-Donu</v>
          </cell>
        </row>
        <row r="82">
          <cell r="E82" t="str">
            <v>05216.Sochi</v>
          </cell>
        </row>
        <row r="83">
          <cell r="E83" t="str">
            <v>05215.Stavropol</v>
          </cell>
        </row>
        <row r="84">
          <cell r="E84" t="str">
            <v>05211.Elista</v>
          </cell>
        </row>
        <row r="85">
          <cell r="E85" t="str">
            <v>Select branch</v>
          </cell>
        </row>
      </sheetData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"/>
      <sheetName val="отсрочки"/>
      <sheetName val="БДР Москва краткий"/>
      <sheetName val="БДР Москва"/>
      <sheetName val="БДР ЦО Москва"/>
      <sheetName val="ЦО Москва"/>
      <sheetName val="БДР все рест Москва"/>
      <sheetName val="БДР действующие рест Москва"/>
      <sheetName val="БДР новые рест Москва"/>
      <sheetName val="БДР Серпухи"/>
      <sheetName val="БДР Мясницкая"/>
      <sheetName val="БДР Русаковская"/>
      <sheetName val="БДР Камергерский"/>
      <sheetName val="БДР Климентовский"/>
      <sheetName val="БДР Арбат"/>
      <sheetName val="БДР МСК новый 7"/>
      <sheetName val="БДР МСК новый 8"/>
      <sheetName val="БДР МСК новый 9"/>
      <sheetName val="БДР МСК новый 10"/>
      <sheetName val="БДР МСК новый 11"/>
      <sheetName val="БДР МСК новый 12"/>
      <sheetName val="БДР МСК новый 13"/>
      <sheetName val="БДР МСК новый 14"/>
      <sheetName val="БДР МСК новый 15"/>
      <sheetName val="БДР МСК новый 16"/>
      <sheetName val="БДР МСК новый 17"/>
      <sheetName val="выручки себест"/>
      <sheetName val="параметры"/>
      <sheetName val="капы"/>
      <sheetName val="не контролируемые"/>
      <sheetName val="Серпухи"/>
      <sheetName val="Мясницкая"/>
      <sheetName val="Русаковская"/>
      <sheetName val="Камергерский"/>
      <sheetName val="Клементовский"/>
      <sheetName val="Арбат"/>
      <sheetName val="МСК новый 7"/>
      <sheetName val="МСК новый 8"/>
      <sheetName val="МСК новый 9"/>
      <sheetName val="МСК новый 10"/>
      <sheetName val="МСК новый 11"/>
      <sheetName val="МСК новый 12"/>
      <sheetName val="МСК новый 13"/>
      <sheetName val="МСК новый 14"/>
      <sheetName val="МСК новый 15"/>
      <sheetName val="МСК новый 16"/>
      <sheetName val="МСК новый 17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7">
          <cell r="B7">
            <v>402.49999999999994</v>
          </cell>
        </row>
        <row r="8">
          <cell r="B8">
            <v>402.49999999999994</v>
          </cell>
        </row>
        <row r="9">
          <cell r="B9">
            <v>287.5</v>
          </cell>
        </row>
        <row r="11">
          <cell r="B11">
            <v>2.875</v>
          </cell>
        </row>
        <row r="12">
          <cell r="B12">
            <v>2.2999999999999998</v>
          </cell>
        </row>
        <row r="14">
          <cell r="B14">
            <v>1.4199999999999999E-2</v>
          </cell>
        </row>
        <row r="15">
          <cell r="B15">
            <v>3.4864530077345253E-3</v>
          </cell>
        </row>
        <row r="16">
          <cell r="B16">
            <v>6.8449938667121261E-4</v>
          </cell>
        </row>
        <row r="17">
          <cell r="B17">
            <v>2.7267664841229169E-3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"/>
      <sheetName val="отсрочки"/>
      <sheetName val="БДР ЦУП краткий"/>
      <sheetName val="БДР ЦУП"/>
      <sheetName val="вложения"/>
      <sheetName val="налоги"/>
      <sheetName val="оценка фин"/>
      <sheetName val="БДР ЦО ЦУП"/>
      <sheetName val="затраты"/>
      <sheetName val="КП"/>
      <sheetName val="график откр"/>
      <sheetName val="капзатраты"/>
      <sheetName val="Проекты"/>
      <sheetName val="БДР все рест ЦУП"/>
      <sheetName val="БДР действующие рест ЦУП"/>
      <sheetName val="БДР новые рест ЦУП"/>
      <sheetName val="БДР италия"/>
      <sheetName val="БДР июнь"/>
      <sheetName val="БДР военмех"/>
      <sheetName val="БДР СПБ новый 25"/>
      <sheetName val="выручки себест"/>
      <sheetName val="параметры"/>
      <sheetName val="не контролируемые"/>
      <sheetName val="италия"/>
      <sheetName val="Июнь"/>
      <sheetName val="Военмех"/>
      <sheetName val="СПБ новый 25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2">
          <cell r="B2">
            <v>0.18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7"/>
  <sheetViews>
    <sheetView tabSelected="1" workbookViewId="0">
      <pane xSplit="4" ySplit="4" topLeftCell="E92" activePane="bottomRight" state="frozen"/>
      <selection pane="topRight" activeCell="E1" sqref="E1"/>
      <selection pane="bottomLeft" activeCell="A4" sqref="A4"/>
      <selection pane="bottomRight" activeCell="E116" sqref="E116"/>
    </sheetView>
  </sheetViews>
  <sheetFormatPr defaultRowHeight="15" outlineLevelCol="1" x14ac:dyDescent="0.25"/>
  <cols>
    <col min="1" max="1" width="44.5703125" customWidth="1"/>
    <col min="2" max="2" width="12" hidden="1" customWidth="1" outlineLevel="1"/>
    <col min="3" max="3" width="12.28515625" hidden="1" customWidth="1" outlineLevel="1"/>
    <col min="4" max="4" width="10.5703125" style="50" hidden="1" customWidth="1" outlineLevel="1"/>
    <col min="5" max="5" width="12.140625" style="36" customWidth="1" collapsed="1"/>
    <col min="6" max="23" width="12.140625" style="36" customWidth="1"/>
  </cols>
  <sheetData>
    <row r="1" spans="1:23" x14ac:dyDescent="0.25">
      <c r="A1" t="s">
        <v>120</v>
      </c>
      <c r="B1" s="81"/>
      <c r="C1" s="81"/>
      <c r="D1" s="81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5.75" thickBot="1" x14ac:dyDescent="0.3">
      <c r="B2" s="82"/>
      <c r="C2" s="82"/>
      <c r="D2" s="82"/>
      <c r="E2" s="83">
        <v>2018</v>
      </c>
      <c r="F2" s="83"/>
      <c r="G2" s="83"/>
      <c r="H2" s="83"/>
      <c r="I2" s="83"/>
      <c r="J2" s="83"/>
      <c r="K2" s="83"/>
      <c r="L2" s="84">
        <v>2019</v>
      </c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s="35" customFormat="1" x14ac:dyDescent="0.25">
      <c r="A3" s="8" t="s">
        <v>0</v>
      </c>
      <c r="B3" s="25"/>
      <c r="C3" s="26"/>
      <c r="D3" s="51"/>
      <c r="E3" s="37">
        <v>1</v>
      </c>
      <c r="F3" s="37">
        <v>2</v>
      </c>
      <c r="G3" s="37">
        <v>3</v>
      </c>
      <c r="H3" s="37">
        <v>4</v>
      </c>
      <c r="I3" s="37">
        <v>5</v>
      </c>
      <c r="J3" s="37">
        <v>6</v>
      </c>
      <c r="K3" s="37">
        <v>7</v>
      </c>
      <c r="L3" s="37">
        <v>8</v>
      </c>
      <c r="M3" s="37">
        <v>9</v>
      </c>
      <c r="N3" s="37">
        <v>10</v>
      </c>
      <c r="O3" s="37">
        <v>11</v>
      </c>
      <c r="P3" s="37">
        <v>12</v>
      </c>
      <c r="Q3" s="37">
        <v>13</v>
      </c>
      <c r="R3" s="37">
        <v>14</v>
      </c>
      <c r="S3" s="37">
        <v>15</v>
      </c>
      <c r="T3" s="37">
        <v>16</v>
      </c>
      <c r="U3" s="37">
        <v>17</v>
      </c>
      <c r="V3" s="37">
        <v>18</v>
      </c>
      <c r="W3" s="37">
        <v>19</v>
      </c>
    </row>
    <row r="4" spans="1:23" s="49" customFormat="1" ht="15.75" thickBot="1" x14ac:dyDescent="0.3">
      <c r="A4" s="45"/>
      <c r="B4" s="46"/>
      <c r="C4" s="47"/>
      <c r="D4" s="52"/>
      <c r="E4" s="48">
        <v>43252</v>
      </c>
      <c r="F4" s="48">
        <v>43282</v>
      </c>
      <c r="G4" s="48">
        <v>43313</v>
      </c>
      <c r="H4" s="48">
        <v>43344</v>
      </c>
      <c r="I4" s="48">
        <v>43374</v>
      </c>
      <c r="J4" s="48">
        <v>43405</v>
      </c>
      <c r="K4" s="48">
        <v>43435</v>
      </c>
      <c r="L4" s="48">
        <v>43466</v>
      </c>
      <c r="M4" s="48">
        <v>43497</v>
      </c>
      <c r="N4" s="48">
        <v>43525</v>
      </c>
      <c r="O4" s="48">
        <v>43556</v>
      </c>
      <c r="P4" s="48">
        <v>43586</v>
      </c>
      <c r="Q4" s="48">
        <v>43617</v>
      </c>
      <c r="R4" s="48">
        <v>43647</v>
      </c>
      <c r="S4" s="48">
        <v>43678</v>
      </c>
      <c r="T4" s="48">
        <v>43709</v>
      </c>
      <c r="U4" s="48">
        <v>43739</v>
      </c>
      <c r="V4" s="48">
        <v>43770</v>
      </c>
      <c r="W4" s="48">
        <v>43800</v>
      </c>
    </row>
    <row r="5" spans="1:23" x14ac:dyDescent="0.25">
      <c r="A5" s="9" t="s">
        <v>1</v>
      </c>
      <c r="B5" s="1"/>
      <c r="C5" s="27"/>
      <c r="D5" s="53"/>
      <c r="E5" s="38">
        <v>7283619.9336570334</v>
      </c>
      <c r="F5" s="38">
        <v>7158973.7343204627</v>
      </c>
      <c r="G5" s="38">
        <v>7376333.9969772585</v>
      </c>
      <c r="H5" s="38">
        <v>7834835.6898578601</v>
      </c>
      <c r="I5" s="38">
        <v>8421695.06625521</v>
      </c>
      <c r="J5" s="38">
        <v>8004075.9271519231</v>
      </c>
      <c r="K5" s="38">
        <v>9026024.6846684441</v>
      </c>
      <c r="L5" s="38">
        <v>6893998.333333333</v>
      </c>
      <c r="M5" s="38">
        <v>7022202.0199999996</v>
      </c>
      <c r="N5" s="38">
        <v>8100571.99976</v>
      </c>
      <c r="O5" s="38">
        <v>9452938.1636911202</v>
      </c>
      <c r="P5" s="38">
        <v>7283619.9336570334</v>
      </c>
      <c r="Q5" s="38">
        <v>7283619.9336570334</v>
      </c>
      <c r="R5" s="38">
        <v>7158973.7343204627</v>
      </c>
      <c r="S5" s="38">
        <v>7376333.9969772585</v>
      </c>
      <c r="T5" s="38">
        <v>7834835.6898578601</v>
      </c>
      <c r="U5" s="38">
        <v>8421695.06625521</v>
      </c>
      <c r="V5" s="38">
        <v>8004075.9271519231</v>
      </c>
      <c r="W5" s="38">
        <v>9026024.6846684441</v>
      </c>
    </row>
    <row r="6" spans="1:23" x14ac:dyDescent="0.25">
      <c r="A6" s="10" t="s">
        <v>2</v>
      </c>
      <c r="B6" s="1"/>
      <c r="C6" s="27"/>
      <c r="D6" s="53"/>
      <c r="E6" s="38">
        <v>1901865.8931984033</v>
      </c>
      <c r="F6" s="38">
        <v>1869329.1763064188</v>
      </c>
      <c r="G6" s="38">
        <v>1926027.5627433548</v>
      </c>
      <c r="H6" s="38">
        <v>2045714.2385057171</v>
      </c>
      <c r="I6" s="38">
        <v>2198966.9817767264</v>
      </c>
      <c r="J6" s="38">
        <v>2090146.9337548551</v>
      </c>
      <c r="K6" s="38">
        <v>2356945.9516350371</v>
      </c>
      <c r="L6" s="38">
        <v>1895278.9046666666</v>
      </c>
      <c r="M6" s="38">
        <v>1930588.8045280003</v>
      </c>
      <c r="N6" s="38">
        <v>2227076.7687312639</v>
      </c>
      <c r="O6" s="38">
        <v>2466839.5435900637</v>
      </c>
      <c r="P6" s="38">
        <v>1901865.8931984033</v>
      </c>
      <c r="Q6" s="38">
        <v>1901865.8931984033</v>
      </c>
      <c r="R6" s="38">
        <v>1869329.1763064188</v>
      </c>
      <c r="S6" s="38">
        <v>1926027.5627433548</v>
      </c>
      <c r="T6" s="38">
        <v>2045714.2385057171</v>
      </c>
      <c r="U6" s="38">
        <v>2198966.9817767264</v>
      </c>
      <c r="V6" s="38">
        <v>2090146.9337548551</v>
      </c>
      <c r="W6" s="38">
        <v>2356945.9516350371</v>
      </c>
    </row>
    <row r="7" spans="1:23" x14ac:dyDescent="0.25">
      <c r="A7" s="11" t="s">
        <v>3</v>
      </c>
      <c r="B7" s="1"/>
      <c r="C7" s="27"/>
      <c r="D7" s="53"/>
      <c r="E7" s="38">
        <f t="shared" ref="E7:L7" si="0">E5-E6</f>
        <v>5381754.0404586298</v>
      </c>
      <c r="F7" s="38">
        <f t="shared" si="0"/>
        <v>5289644.5580140436</v>
      </c>
      <c r="G7" s="38">
        <f t="shared" si="0"/>
        <v>5450306.4342339039</v>
      </c>
      <c r="H7" s="38">
        <f t="shared" si="0"/>
        <v>5789121.4513521427</v>
      </c>
      <c r="I7" s="38">
        <f t="shared" si="0"/>
        <v>6222728.0844784835</v>
      </c>
      <c r="J7" s="38">
        <f t="shared" si="0"/>
        <v>5913928.9933970682</v>
      </c>
      <c r="K7" s="38">
        <f t="shared" si="0"/>
        <v>6669078.7330334075</v>
      </c>
      <c r="L7" s="38">
        <f t="shared" si="0"/>
        <v>4998719.4286666662</v>
      </c>
      <c r="M7" s="38">
        <f t="shared" ref="M7:W7" si="1">M5-M6</f>
        <v>5091613.2154719997</v>
      </c>
      <c r="N7" s="38">
        <f t="shared" si="1"/>
        <v>5873495.2310287356</v>
      </c>
      <c r="O7" s="38">
        <f t="shared" si="1"/>
        <v>6986098.620101057</v>
      </c>
      <c r="P7" s="38">
        <f t="shared" ref="P7" si="2">P5-P6</f>
        <v>5381754.0404586298</v>
      </c>
      <c r="Q7" s="38">
        <f t="shared" si="1"/>
        <v>5381754.0404586298</v>
      </c>
      <c r="R7" s="38">
        <f t="shared" si="1"/>
        <v>5289644.5580140436</v>
      </c>
      <c r="S7" s="38">
        <f t="shared" si="1"/>
        <v>5450306.4342339039</v>
      </c>
      <c r="T7" s="38">
        <f t="shared" si="1"/>
        <v>5789121.4513521427</v>
      </c>
      <c r="U7" s="38">
        <f t="shared" si="1"/>
        <v>6222728.0844784835</v>
      </c>
      <c r="V7" s="38">
        <f t="shared" si="1"/>
        <v>5913928.9933970682</v>
      </c>
      <c r="W7" s="38">
        <f t="shared" si="1"/>
        <v>6669078.7330334075</v>
      </c>
    </row>
    <row r="8" spans="1:23" x14ac:dyDescent="0.25">
      <c r="A8" s="12" t="s">
        <v>4</v>
      </c>
      <c r="B8" s="3"/>
      <c r="C8" s="28"/>
      <c r="D8" s="54"/>
      <c r="E8" s="39">
        <f t="shared" ref="E8:L8" si="3">E9+E18+E27+E34+E45+E52+E58+E67+E70+E76+E80+E90</f>
        <v>1688974.0035147551</v>
      </c>
      <c r="F8" s="39">
        <f t="shared" si="3"/>
        <v>1711891.2377461984</v>
      </c>
      <c r="G8" s="39">
        <f t="shared" si="3"/>
        <v>1842696.2316373272</v>
      </c>
      <c r="H8" s="39">
        <f t="shared" si="3"/>
        <v>1638016.8502094008</v>
      </c>
      <c r="I8" s="39">
        <f t="shared" si="3"/>
        <v>1690112.9867527951</v>
      </c>
      <c r="J8" s="39">
        <f t="shared" si="3"/>
        <v>1625242.8065012514</v>
      </c>
      <c r="K8" s="39">
        <f t="shared" si="3"/>
        <v>1655098.2532553705</v>
      </c>
      <c r="L8" s="39">
        <f t="shared" si="3"/>
        <v>1605334.2528742424</v>
      </c>
      <c r="M8" s="39">
        <f t="shared" ref="M8:W8" si="4">M9+M18+M27+M34+M45+M52+M58+M67+M70+M76+M80+M90</f>
        <v>1896735.0723182424</v>
      </c>
      <c r="N8" s="39">
        <f t="shared" si="4"/>
        <v>1653690.2188558476</v>
      </c>
      <c r="O8" s="39">
        <f t="shared" si="4"/>
        <v>1662312.7191043335</v>
      </c>
      <c r="P8" s="39">
        <f t="shared" ref="P8" si="5">P9+P18+P27+P34+P45+P52+P58+P67+P70+P76+P80+P90</f>
        <v>1660708.1701814216</v>
      </c>
      <c r="Q8" s="39">
        <f t="shared" si="4"/>
        <v>1660708.1701814216</v>
      </c>
      <c r="R8" s="39">
        <f t="shared" si="4"/>
        <v>1683625.4044128649</v>
      </c>
      <c r="S8" s="39">
        <f t="shared" si="4"/>
        <v>1814430.3983039937</v>
      </c>
      <c r="T8" s="39">
        <f t="shared" si="4"/>
        <v>1609751.0168760673</v>
      </c>
      <c r="U8" s="39">
        <f t="shared" si="4"/>
        <v>1665013.8200861283</v>
      </c>
      <c r="V8" s="39">
        <f t="shared" si="4"/>
        <v>1600143.6398345847</v>
      </c>
      <c r="W8" s="39">
        <f t="shared" si="4"/>
        <v>1629999.0865887038</v>
      </c>
    </row>
    <row r="9" spans="1:23" x14ac:dyDescent="0.25">
      <c r="A9" s="13" t="s">
        <v>5</v>
      </c>
      <c r="B9" s="1"/>
      <c r="C9" s="27"/>
      <c r="D9" s="53"/>
      <c r="E9" s="38">
        <f t="shared" ref="E9:L9" si="6">SUM(E10:E17)</f>
        <v>1189528.3715075757</v>
      </c>
      <c r="F9" s="38">
        <f t="shared" si="6"/>
        <v>1236863.0583742424</v>
      </c>
      <c r="G9" s="38">
        <f t="shared" si="6"/>
        <v>1236983.0583742424</v>
      </c>
      <c r="H9" s="38">
        <f t="shared" si="6"/>
        <v>1164002.4647575757</v>
      </c>
      <c r="I9" s="38">
        <f t="shared" si="6"/>
        <v>1194439.8804575757</v>
      </c>
      <c r="J9" s="38">
        <f t="shared" si="6"/>
        <v>1138596.5580075758</v>
      </c>
      <c r="K9" s="38">
        <f t="shared" si="6"/>
        <v>1168673.9737075758</v>
      </c>
      <c r="L9" s="38">
        <f t="shared" si="6"/>
        <v>1185211.2448742425</v>
      </c>
      <c r="M9" s="38">
        <f t="shared" ref="M9:W9" si="7">SUM(M10:M17)</f>
        <v>1095218.9977742424</v>
      </c>
      <c r="N9" s="38">
        <f t="shared" si="7"/>
        <v>1194079.8804575757</v>
      </c>
      <c r="O9" s="38">
        <f t="shared" si="7"/>
        <v>1155613.8291742424</v>
      </c>
      <c r="P9" s="38">
        <f t="shared" ref="P9" si="8">SUM(P10:P17)</f>
        <v>1189528.3715075757</v>
      </c>
      <c r="Q9" s="38">
        <f t="shared" si="7"/>
        <v>1189528.3715075757</v>
      </c>
      <c r="R9" s="38">
        <f t="shared" si="7"/>
        <v>1236863.0583742424</v>
      </c>
      <c r="S9" s="38">
        <f t="shared" si="7"/>
        <v>1236983.0583742424</v>
      </c>
      <c r="T9" s="38">
        <f t="shared" si="7"/>
        <v>1164002.4647575757</v>
      </c>
      <c r="U9" s="38">
        <f t="shared" si="7"/>
        <v>1194439.8804575757</v>
      </c>
      <c r="V9" s="38">
        <f t="shared" si="7"/>
        <v>1138596.5580075758</v>
      </c>
      <c r="W9" s="38">
        <f t="shared" si="7"/>
        <v>1168673.9737075758</v>
      </c>
    </row>
    <row r="10" spans="1:23" x14ac:dyDescent="0.25">
      <c r="A10" s="14" t="s">
        <v>107</v>
      </c>
      <c r="B10" s="2"/>
      <c r="C10" s="29"/>
      <c r="D10" s="55"/>
      <c r="E10" s="40">
        <v>972525.67323484842</v>
      </c>
      <c r="F10" s="40">
        <v>1013186.6944015151</v>
      </c>
      <c r="G10" s="40">
        <v>1013186.6944015151</v>
      </c>
      <c r="H10" s="40">
        <v>946999.76648484846</v>
      </c>
      <c r="I10" s="40">
        <v>970643.51648484846</v>
      </c>
      <c r="J10" s="40">
        <v>921473.85973484849</v>
      </c>
      <c r="K10" s="40">
        <v>945117.60973484849</v>
      </c>
      <c r="L10" s="40">
        <v>962134.88090151513</v>
      </c>
      <c r="M10" s="40">
        <v>891203.63090151513</v>
      </c>
      <c r="N10" s="40">
        <v>970643.51648484846</v>
      </c>
      <c r="O10" s="40">
        <v>938491.13090151513</v>
      </c>
      <c r="P10" s="40">
        <v>972525.67323484842</v>
      </c>
      <c r="Q10" s="40">
        <v>972525.67323484842</v>
      </c>
      <c r="R10" s="40">
        <v>1013186.6944015151</v>
      </c>
      <c r="S10" s="40">
        <v>1013186.6944015151</v>
      </c>
      <c r="T10" s="40">
        <v>946999.76648484846</v>
      </c>
      <c r="U10" s="40">
        <v>970643.51648484846</v>
      </c>
      <c r="V10" s="40">
        <v>921473.85973484849</v>
      </c>
      <c r="W10" s="40">
        <v>945117.60973484849</v>
      </c>
    </row>
    <row r="11" spans="1:23" x14ac:dyDescent="0.25">
      <c r="A11" s="15" t="s">
        <v>6</v>
      </c>
      <c r="B11" s="2"/>
      <c r="C11" s="29"/>
      <c r="D11" s="55"/>
      <c r="E11" s="40">
        <v>180629.97099999996</v>
      </c>
      <c r="F11" s="40">
        <v>186163.6367</v>
      </c>
      <c r="G11" s="40">
        <v>186163.6367</v>
      </c>
      <c r="H11" s="40">
        <v>180629.97099999996</v>
      </c>
      <c r="I11" s="40">
        <v>186163.6367</v>
      </c>
      <c r="J11" s="40">
        <v>180629.97099999996</v>
      </c>
      <c r="K11" s="40">
        <v>186163.6367</v>
      </c>
      <c r="L11" s="40">
        <v>186163.6367</v>
      </c>
      <c r="M11" s="40">
        <v>169562.63959999999</v>
      </c>
      <c r="N11" s="40">
        <v>186163.6367</v>
      </c>
      <c r="O11" s="40">
        <v>180629.97099999996</v>
      </c>
      <c r="P11" s="40">
        <v>180629.97099999996</v>
      </c>
      <c r="Q11" s="40">
        <v>180629.97099999996</v>
      </c>
      <c r="R11" s="40">
        <v>186163.6367</v>
      </c>
      <c r="S11" s="40">
        <v>186163.6367</v>
      </c>
      <c r="T11" s="40">
        <v>180629.97099999996</v>
      </c>
      <c r="U11" s="40">
        <v>186163.6367</v>
      </c>
      <c r="V11" s="40">
        <v>180629.97099999996</v>
      </c>
      <c r="W11" s="40">
        <v>186163.6367</v>
      </c>
    </row>
    <row r="12" spans="1:23" x14ac:dyDescent="0.25">
      <c r="A12" s="15" t="s">
        <v>7</v>
      </c>
      <c r="B12" s="2"/>
      <c r="C12" s="29"/>
      <c r="D12" s="55"/>
      <c r="E12" s="40">
        <v>318.18181818181819</v>
      </c>
      <c r="F12" s="40">
        <v>318.18181818181819</v>
      </c>
      <c r="G12" s="40">
        <v>318.18181818181819</v>
      </c>
      <c r="H12" s="40">
        <v>318.18181818181819</v>
      </c>
      <c r="I12" s="40">
        <v>318.18181818181819</v>
      </c>
      <c r="J12" s="40">
        <v>318.18181818181819</v>
      </c>
      <c r="K12" s="40">
        <v>318.18181818181819</v>
      </c>
      <c r="L12" s="40">
        <v>318.18181818181819</v>
      </c>
      <c r="M12" s="40">
        <v>318.18181818181819</v>
      </c>
      <c r="N12" s="40">
        <v>318.18181818181819</v>
      </c>
      <c r="O12" s="40">
        <v>318.18181818181819</v>
      </c>
      <c r="P12" s="40">
        <v>318.18181818181819</v>
      </c>
      <c r="Q12" s="40">
        <v>318.18181818181819</v>
      </c>
      <c r="R12" s="40">
        <v>318.18181818181819</v>
      </c>
      <c r="S12" s="40">
        <v>318.18181818181819</v>
      </c>
      <c r="T12" s="40">
        <v>318.18181818181819</v>
      </c>
      <c r="U12" s="40">
        <v>318.18181818181819</v>
      </c>
      <c r="V12" s="40">
        <v>318.18181818181819</v>
      </c>
      <c r="W12" s="40">
        <v>318.18181818181819</v>
      </c>
    </row>
    <row r="13" spans="1:23" x14ac:dyDescent="0.25">
      <c r="A13" s="15" t="s">
        <v>8</v>
      </c>
      <c r="B13" s="2"/>
      <c r="C13" s="29"/>
      <c r="D13" s="55"/>
      <c r="E13" s="40">
        <v>454.54545454545456</v>
      </c>
      <c r="F13" s="40">
        <v>454.54545454545456</v>
      </c>
      <c r="G13" s="40">
        <v>454.54545454545456</v>
      </c>
      <c r="H13" s="40">
        <v>454.54545454545456</v>
      </c>
      <c r="I13" s="40">
        <v>454.54545454545456</v>
      </c>
      <c r="J13" s="40">
        <v>454.54545454545456</v>
      </c>
      <c r="K13" s="40">
        <v>454.54545454545456</v>
      </c>
      <c r="L13" s="40">
        <v>454.54545454545456</v>
      </c>
      <c r="M13" s="40">
        <v>454.54545454545456</v>
      </c>
      <c r="N13" s="40">
        <v>454.54545454545456</v>
      </c>
      <c r="O13" s="40">
        <v>454.54545454545456</v>
      </c>
      <c r="P13" s="40">
        <v>454.54545454545456</v>
      </c>
      <c r="Q13" s="40">
        <v>454.54545454545456</v>
      </c>
      <c r="R13" s="40">
        <v>454.54545454545456</v>
      </c>
      <c r="S13" s="40">
        <v>454.54545454545456</v>
      </c>
      <c r="T13" s="40">
        <v>454.54545454545456</v>
      </c>
      <c r="U13" s="40">
        <v>454.54545454545456</v>
      </c>
      <c r="V13" s="40">
        <v>454.54545454545456</v>
      </c>
      <c r="W13" s="40">
        <v>454.54545454545456</v>
      </c>
    </row>
    <row r="14" spans="1:23" x14ac:dyDescent="0.25">
      <c r="A14" s="15" t="s">
        <v>9</v>
      </c>
      <c r="B14" s="2"/>
      <c r="C14" s="29"/>
      <c r="D14" s="55"/>
      <c r="E14" s="40">
        <v>29400</v>
      </c>
      <c r="F14" s="40">
        <v>30540</v>
      </c>
      <c r="G14" s="40">
        <v>30660</v>
      </c>
      <c r="H14" s="40">
        <v>29400</v>
      </c>
      <c r="I14" s="40">
        <v>30660</v>
      </c>
      <c r="J14" s="40">
        <v>29520</v>
      </c>
      <c r="K14" s="40">
        <v>30420</v>
      </c>
      <c r="L14" s="40">
        <v>29940</v>
      </c>
      <c r="M14" s="40">
        <v>27480</v>
      </c>
      <c r="N14" s="40">
        <v>30300</v>
      </c>
      <c r="O14" s="40">
        <v>29520</v>
      </c>
      <c r="P14" s="40">
        <v>29400</v>
      </c>
      <c r="Q14" s="40">
        <v>29400</v>
      </c>
      <c r="R14" s="40">
        <v>30540</v>
      </c>
      <c r="S14" s="40">
        <v>30660</v>
      </c>
      <c r="T14" s="40">
        <v>29400</v>
      </c>
      <c r="U14" s="40">
        <v>30660</v>
      </c>
      <c r="V14" s="40">
        <v>29520</v>
      </c>
      <c r="W14" s="40">
        <v>30420</v>
      </c>
    </row>
    <row r="15" spans="1:23" x14ac:dyDescent="0.25">
      <c r="A15" s="16" t="s">
        <v>10</v>
      </c>
      <c r="B15" s="2"/>
      <c r="C15" s="29"/>
      <c r="D15" s="55"/>
      <c r="E15" s="40">
        <v>4200</v>
      </c>
      <c r="F15" s="40">
        <v>4200</v>
      </c>
      <c r="G15" s="40">
        <v>4200</v>
      </c>
      <c r="H15" s="40">
        <v>4200</v>
      </c>
      <c r="I15" s="40">
        <v>4200</v>
      </c>
      <c r="J15" s="40">
        <v>4200</v>
      </c>
      <c r="K15" s="40">
        <v>4200</v>
      </c>
      <c r="L15" s="40">
        <v>4200</v>
      </c>
      <c r="M15" s="40">
        <v>4200</v>
      </c>
      <c r="N15" s="40">
        <v>4200</v>
      </c>
      <c r="O15" s="40">
        <v>4200</v>
      </c>
      <c r="P15" s="40">
        <v>4200</v>
      </c>
      <c r="Q15" s="40">
        <v>4200</v>
      </c>
      <c r="R15" s="40">
        <v>4200</v>
      </c>
      <c r="S15" s="40">
        <v>4200</v>
      </c>
      <c r="T15" s="40">
        <v>4200</v>
      </c>
      <c r="U15" s="40">
        <v>4200</v>
      </c>
      <c r="V15" s="40">
        <v>4200</v>
      </c>
      <c r="W15" s="40">
        <v>4200</v>
      </c>
    </row>
    <row r="16" spans="1:23" x14ac:dyDescent="0.25">
      <c r="A16" s="16" t="s">
        <v>11</v>
      </c>
      <c r="B16" s="2"/>
      <c r="C16" s="29"/>
      <c r="D16" s="55"/>
      <c r="E16" s="40">
        <v>2000</v>
      </c>
      <c r="F16" s="40">
        <v>2000</v>
      </c>
      <c r="G16" s="40">
        <v>2000</v>
      </c>
      <c r="H16" s="40">
        <v>2000</v>
      </c>
      <c r="I16" s="40">
        <v>2000</v>
      </c>
      <c r="J16" s="40">
        <v>2000</v>
      </c>
      <c r="K16" s="40">
        <v>2000</v>
      </c>
      <c r="L16" s="40">
        <v>2000</v>
      </c>
      <c r="M16" s="40">
        <v>2000</v>
      </c>
      <c r="N16" s="40">
        <v>2000</v>
      </c>
      <c r="O16" s="40">
        <v>2000</v>
      </c>
      <c r="P16" s="40">
        <v>2000</v>
      </c>
      <c r="Q16" s="40">
        <v>2000</v>
      </c>
      <c r="R16" s="40">
        <v>2000</v>
      </c>
      <c r="S16" s="40">
        <v>2000</v>
      </c>
      <c r="T16" s="40">
        <v>2000</v>
      </c>
      <c r="U16" s="40">
        <v>2000</v>
      </c>
      <c r="V16" s="40">
        <v>2000</v>
      </c>
      <c r="W16" s="40">
        <v>2000</v>
      </c>
    </row>
    <row r="17" spans="1:23" x14ac:dyDescent="0.25">
      <c r="A17" s="15" t="s">
        <v>12</v>
      </c>
      <c r="B17" s="2"/>
      <c r="C17" s="29"/>
      <c r="D17" s="55"/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</row>
    <row r="18" spans="1:23" x14ac:dyDescent="0.25">
      <c r="A18" s="13" t="s">
        <v>13</v>
      </c>
      <c r="B18" s="1"/>
      <c r="C18" s="27"/>
      <c r="D18" s="53"/>
      <c r="E18" s="38">
        <f t="shared" ref="E18:L18" si="9">SUM(E19:E26)</f>
        <v>108732.5</v>
      </c>
      <c r="F18" s="38">
        <f t="shared" si="9"/>
        <v>85712.5</v>
      </c>
      <c r="G18" s="38">
        <f t="shared" si="9"/>
        <v>93332.5</v>
      </c>
      <c r="H18" s="38">
        <f t="shared" si="9"/>
        <v>87332.5</v>
      </c>
      <c r="I18" s="38">
        <f t="shared" si="9"/>
        <v>106132.5</v>
      </c>
      <c r="J18" s="38">
        <f t="shared" si="9"/>
        <v>101932.5</v>
      </c>
      <c r="K18" s="38">
        <f t="shared" si="9"/>
        <v>102532.5</v>
      </c>
      <c r="L18" s="38">
        <f t="shared" si="9"/>
        <v>62900</v>
      </c>
      <c r="M18" s="38">
        <f t="shared" ref="M18:W18" si="10">SUM(M19:M26)</f>
        <v>343090</v>
      </c>
      <c r="N18" s="38">
        <f t="shared" si="10"/>
        <v>88500</v>
      </c>
      <c r="O18" s="38">
        <f t="shared" si="10"/>
        <v>76200</v>
      </c>
      <c r="P18" s="38">
        <f t="shared" ref="P18" si="11">SUM(P19:P26)</f>
        <v>85300</v>
      </c>
      <c r="Q18" s="38">
        <f t="shared" si="10"/>
        <v>85300</v>
      </c>
      <c r="R18" s="38">
        <f t="shared" si="10"/>
        <v>62280</v>
      </c>
      <c r="S18" s="38">
        <f t="shared" si="10"/>
        <v>69900</v>
      </c>
      <c r="T18" s="38">
        <f t="shared" si="10"/>
        <v>63900</v>
      </c>
      <c r="U18" s="38">
        <f t="shared" si="10"/>
        <v>82700</v>
      </c>
      <c r="V18" s="38">
        <f t="shared" si="10"/>
        <v>78500</v>
      </c>
      <c r="W18" s="38">
        <f t="shared" si="10"/>
        <v>79100</v>
      </c>
    </row>
    <row r="19" spans="1:23" x14ac:dyDescent="0.25">
      <c r="A19" s="17" t="s">
        <v>14</v>
      </c>
      <c r="B19" s="2"/>
      <c r="C19" s="29"/>
      <c r="D19" s="70"/>
      <c r="E19" s="40">
        <v>23000</v>
      </c>
      <c r="F19" s="40">
        <v>21100</v>
      </c>
      <c r="G19" s="40">
        <v>23000</v>
      </c>
      <c r="H19" s="40">
        <v>25000</v>
      </c>
      <c r="I19" s="40">
        <v>26000</v>
      </c>
      <c r="J19" s="40">
        <v>23800</v>
      </c>
      <c r="K19" s="40">
        <v>29000</v>
      </c>
      <c r="L19" s="40">
        <v>22000</v>
      </c>
      <c r="M19" s="40">
        <v>22400</v>
      </c>
      <c r="N19" s="40">
        <v>25800</v>
      </c>
      <c r="O19" s="40">
        <v>26000</v>
      </c>
      <c r="P19" s="40">
        <v>23000</v>
      </c>
      <c r="Q19" s="40">
        <v>23000</v>
      </c>
      <c r="R19" s="40">
        <v>21100</v>
      </c>
      <c r="S19" s="40">
        <v>23000</v>
      </c>
      <c r="T19" s="40">
        <v>25000</v>
      </c>
      <c r="U19" s="40">
        <v>26000</v>
      </c>
      <c r="V19" s="40">
        <v>23800</v>
      </c>
      <c r="W19" s="40">
        <v>29000</v>
      </c>
    </row>
    <row r="20" spans="1:23" x14ac:dyDescent="0.25">
      <c r="A20" s="17" t="s">
        <v>15</v>
      </c>
      <c r="B20" s="2"/>
      <c r="C20" s="29"/>
      <c r="D20" s="70"/>
      <c r="E20" s="40">
        <v>4500</v>
      </c>
      <c r="F20" s="40">
        <v>4000</v>
      </c>
      <c r="G20" s="40">
        <v>4500</v>
      </c>
      <c r="H20" s="40">
        <v>5000</v>
      </c>
      <c r="I20" s="40">
        <v>7500</v>
      </c>
      <c r="J20" s="40">
        <v>6000</v>
      </c>
      <c r="K20" s="40">
        <v>7500</v>
      </c>
      <c r="L20" s="40">
        <v>7200</v>
      </c>
      <c r="M20" s="40">
        <v>7200</v>
      </c>
      <c r="N20" s="40">
        <v>7900</v>
      </c>
      <c r="O20" s="40">
        <v>6000</v>
      </c>
      <c r="P20" s="40">
        <v>4500</v>
      </c>
      <c r="Q20" s="40">
        <v>4500</v>
      </c>
      <c r="R20" s="40">
        <v>4000</v>
      </c>
      <c r="S20" s="40">
        <v>4500</v>
      </c>
      <c r="T20" s="40">
        <v>5000</v>
      </c>
      <c r="U20" s="40">
        <v>7500</v>
      </c>
      <c r="V20" s="40">
        <v>6000</v>
      </c>
      <c r="W20" s="40">
        <v>7500</v>
      </c>
    </row>
    <row r="21" spans="1:23" x14ac:dyDescent="0.25">
      <c r="A21" s="17" t="s">
        <v>16</v>
      </c>
      <c r="B21" s="2"/>
      <c r="C21" s="29"/>
      <c r="D21" s="70"/>
      <c r="E21" s="40">
        <v>6800</v>
      </c>
      <c r="F21" s="40">
        <v>6700</v>
      </c>
      <c r="G21" s="40">
        <v>7000</v>
      </c>
      <c r="H21" s="40">
        <v>7500</v>
      </c>
      <c r="I21" s="40">
        <v>8000</v>
      </c>
      <c r="J21" s="40">
        <v>7500</v>
      </c>
      <c r="K21" s="40">
        <v>9000</v>
      </c>
      <c r="L21" s="40">
        <v>7200</v>
      </c>
      <c r="M21" s="40">
        <v>7300</v>
      </c>
      <c r="N21" s="40">
        <v>21800</v>
      </c>
      <c r="O21" s="40">
        <v>9500</v>
      </c>
      <c r="P21" s="40">
        <v>6800</v>
      </c>
      <c r="Q21" s="40">
        <v>6800</v>
      </c>
      <c r="R21" s="40">
        <v>6700</v>
      </c>
      <c r="S21" s="40">
        <v>7000</v>
      </c>
      <c r="T21" s="40">
        <v>7500</v>
      </c>
      <c r="U21" s="40">
        <v>8000</v>
      </c>
      <c r="V21" s="40">
        <v>7500</v>
      </c>
      <c r="W21" s="40">
        <v>9000</v>
      </c>
    </row>
    <row r="22" spans="1:23" x14ac:dyDescent="0.25">
      <c r="A22" s="17" t="s">
        <v>17</v>
      </c>
      <c r="B22" s="2"/>
      <c r="C22" s="29"/>
      <c r="D22" s="70"/>
      <c r="E22" s="40">
        <v>18000</v>
      </c>
      <c r="F22" s="40">
        <v>18000</v>
      </c>
      <c r="G22" s="40">
        <v>18000</v>
      </c>
      <c r="H22" s="40">
        <v>18000</v>
      </c>
      <c r="I22" s="40">
        <v>19000</v>
      </c>
      <c r="J22" s="40">
        <v>19000</v>
      </c>
      <c r="K22" s="40">
        <v>19000</v>
      </c>
      <c r="L22" s="40">
        <v>21500</v>
      </c>
      <c r="M22" s="40">
        <v>20000</v>
      </c>
      <c r="N22" s="40">
        <v>21500</v>
      </c>
      <c r="O22" s="40">
        <v>21500</v>
      </c>
      <c r="P22" s="40">
        <v>18000</v>
      </c>
      <c r="Q22" s="40">
        <v>18000</v>
      </c>
      <c r="R22" s="40">
        <v>18000</v>
      </c>
      <c r="S22" s="40">
        <v>18000</v>
      </c>
      <c r="T22" s="40">
        <v>18000</v>
      </c>
      <c r="U22" s="40">
        <v>19000</v>
      </c>
      <c r="V22" s="40">
        <v>19000</v>
      </c>
      <c r="W22" s="40">
        <v>19000</v>
      </c>
    </row>
    <row r="23" spans="1:23" x14ac:dyDescent="0.25">
      <c r="A23" s="17" t="s">
        <v>18</v>
      </c>
      <c r="B23" s="2"/>
      <c r="C23" s="29"/>
      <c r="D23" s="70"/>
      <c r="E23" s="40">
        <v>30000</v>
      </c>
      <c r="F23" s="40">
        <v>9480</v>
      </c>
      <c r="G23" s="40">
        <v>14400</v>
      </c>
      <c r="H23" s="40">
        <v>5400</v>
      </c>
      <c r="I23" s="40">
        <v>19200</v>
      </c>
      <c r="J23" s="40">
        <v>19200</v>
      </c>
      <c r="K23" s="40">
        <v>9600</v>
      </c>
      <c r="L23" s="40">
        <v>2000</v>
      </c>
      <c r="M23" s="40">
        <v>2000</v>
      </c>
      <c r="N23" s="40">
        <v>8500</v>
      </c>
      <c r="O23" s="40">
        <v>10200</v>
      </c>
      <c r="P23" s="40">
        <v>30000</v>
      </c>
      <c r="Q23" s="40">
        <v>30000</v>
      </c>
      <c r="R23" s="40">
        <v>9480</v>
      </c>
      <c r="S23" s="40">
        <v>14400</v>
      </c>
      <c r="T23" s="40">
        <v>5400</v>
      </c>
      <c r="U23" s="40">
        <v>19200</v>
      </c>
      <c r="V23" s="40">
        <v>19200</v>
      </c>
      <c r="W23" s="40">
        <v>9600</v>
      </c>
    </row>
    <row r="24" spans="1:23" x14ac:dyDescent="0.25">
      <c r="A24" s="17" t="s">
        <v>19</v>
      </c>
      <c r="B24" s="2"/>
      <c r="C24" s="29"/>
      <c r="D24" s="70"/>
      <c r="E24" s="40">
        <v>3000</v>
      </c>
      <c r="F24" s="40">
        <v>3000</v>
      </c>
      <c r="G24" s="40">
        <v>3000</v>
      </c>
      <c r="H24" s="40">
        <v>3000</v>
      </c>
      <c r="I24" s="40">
        <v>3000</v>
      </c>
      <c r="J24" s="40">
        <v>3000</v>
      </c>
      <c r="K24" s="40">
        <v>5000</v>
      </c>
      <c r="L24" s="40">
        <v>3000</v>
      </c>
      <c r="M24" s="40">
        <v>3000</v>
      </c>
      <c r="N24" s="40">
        <v>3000</v>
      </c>
      <c r="O24" s="40">
        <v>3000</v>
      </c>
      <c r="P24" s="40">
        <v>3000</v>
      </c>
      <c r="Q24" s="40">
        <v>3000</v>
      </c>
      <c r="R24" s="40">
        <v>3000</v>
      </c>
      <c r="S24" s="40">
        <v>3000</v>
      </c>
      <c r="T24" s="40">
        <v>3000</v>
      </c>
      <c r="U24" s="40">
        <v>3000</v>
      </c>
      <c r="V24" s="40">
        <v>3000</v>
      </c>
      <c r="W24" s="40">
        <v>5000</v>
      </c>
    </row>
    <row r="25" spans="1:23" x14ac:dyDescent="0.25">
      <c r="A25" s="17" t="s">
        <v>20</v>
      </c>
      <c r="B25" s="2"/>
      <c r="C25" s="29"/>
      <c r="D25" s="70"/>
      <c r="E25" s="40">
        <v>23432.5</v>
      </c>
      <c r="F25" s="40">
        <v>23432.5</v>
      </c>
      <c r="G25" s="40">
        <v>23432.5</v>
      </c>
      <c r="H25" s="40">
        <v>23432.5</v>
      </c>
      <c r="I25" s="40">
        <v>23432.5</v>
      </c>
      <c r="J25" s="40">
        <v>23432.5</v>
      </c>
      <c r="K25" s="40">
        <v>23432.5</v>
      </c>
      <c r="L25" s="40">
        <v>0</v>
      </c>
      <c r="M25" s="40">
        <v>281190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</row>
    <row r="26" spans="1:23" x14ac:dyDescent="0.25">
      <c r="A26" s="17" t="s">
        <v>21</v>
      </c>
      <c r="B26" s="2"/>
      <c r="C26" s="29"/>
      <c r="D26" s="70"/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x14ac:dyDescent="0.25">
      <c r="A27" s="13" t="s">
        <v>22</v>
      </c>
      <c r="B27" s="1"/>
      <c r="C27" s="27"/>
      <c r="D27" s="53"/>
      <c r="E27" s="38">
        <f t="shared" ref="E27:L27" si="12">SUM(E28:E33)</f>
        <v>231600</v>
      </c>
      <c r="F27" s="38">
        <f t="shared" si="12"/>
        <v>233100</v>
      </c>
      <c r="G27" s="38">
        <f t="shared" si="12"/>
        <v>231800</v>
      </c>
      <c r="H27" s="38">
        <f t="shared" si="12"/>
        <v>221600</v>
      </c>
      <c r="I27" s="38">
        <f t="shared" si="12"/>
        <v>223100</v>
      </c>
      <c r="J27" s="38">
        <f t="shared" si="12"/>
        <v>216600</v>
      </c>
      <c r="K27" s="38">
        <f t="shared" si="12"/>
        <v>221400</v>
      </c>
      <c r="L27" s="38">
        <f t="shared" si="12"/>
        <v>211100</v>
      </c>
      <c r="M27" s="38">
        <f t="shared" ref="M27:W27" si="13">SUM(M28:M33)</f>
        <v>211900</v>
      </c>
      <c r="N27" s="38">
        <f t="shared" si="13"/>
        <v>221900</v>
      </c>
      <c r="O27" s="38">
        <f t="shared" si="13"/>
        <v>238100</v>
      </c>
      <c r="P27" s="38">
        <f t="shared" ref="P27" si="14">SUM(P28:P33)</f>
        <v>231600</v>
      </c>
      <c r="Q27" s="38">
        <f t="shared" si="13"/>
        <v>231600</v>
      </c>
      <c r="R27" s="38">
        <f t="shared" si="13"/>
        <v>233100</v>
      </c>
      <c r="S27" s="38">
        <f t="shared" si="13"/>
        <v>231800</v>
      </c>
      <c r="T27" s="38">
        <f t="shared" si="13"/>
        <v>221600</v>
      </c>
      <c r="U27" s="38">
        <f t="shared" si="13"/>
        <v>223100</v>
      </c>
      <c r="V27" s="38">
        <f t="shared" si="13"/>
        <v>216600</v>
      </c>
      <c r="W27" s="38">
        <f t="shared" si="13"/>
        <v>221400</v>
      </c>
    </row>
    <row r="28" spans="1:23" x14ac:dyDescent="0.25">
      <c r="A28" s="15" t="s">
        <v>23</v>
      </c>
      <c r="B28" s="2"/>
      <c r="C28" s="29"/>
      <c r="D28" s="55"/>
      <c r="E28" s="40">
        <v>125000</v>
      </c>
      <c r="F28" s="40">
        <v>125000</v>
      </c>
      <c r="G28" s="40">
        <v>125000</v>
      </c>
      <c r="H28" s="40">
        <v>125000</v>
      </c>
      <c r="I28" s="40">
        <v>125000</v>
      </c>
      <c r="J28" s="40">
        <v>125000</v>
      </c>
      <c r="K28" s="40">
        <v>125000</v>
      </c>
      <c r="L28" s="40">
        <v>125000</v>
      </c>
      <c r="M28" s="40">
        <v>125000</v>
      </c>
      <c r="N28" s="40">
        <v>125000</v>
      </c>
      <c r="O28" s="40">
        <v>125000</v>
      </c>
      <c r="P28" s="40">
        <v>125000</v>
      </c>
      <c r="Q28" s="40">
        <v>125000</v>
      </c>
      <c r="R28" s="40">
        <v>125000</v>
      </c>
      <c r="S28" s="40">
        <v>125000</v>
      </c>
      <c r="T28" s="40">
        <v>125000</v>
      </c>
      <c r="U28" s="40">
        <v>125000</v>
      </c>
      <c r="V28" s="40">
        <v>125000</v>
      </c>
      <c r="W28" s="40">
        <v>125000</v>
      </c>
    </row>
    <row r="29" spans="1:23" x14ac:dyDescent="0.25">
      <c r="A29" s="14" t="s">
        <v>116</v>
      </c>
      <c r="B29" s="2"/>
      <c r="C29" s="29"/>
      <c r="D29" s="55"/>
      <c r="E29" s="40">
        <v>22500</v>
      </c>
      <c r="F29" s="40">
        <v>22500</v>
      </c>
      <c r="G29" s="40">
        <v>22500</v>
      </c>
      <c r="H29" s="40">
        <v>22500</v>
      </c>
      <c r="I29" s="40">
        <v>22500</v>
      </c>
      <c r="J29" s="40">
        <v>22500</v>
      </c>
      <c r="K29" s="40">
        <v>22500</v>
      </c>
      <c r="L29" s="40">
        <v>7000</v>
      </c>
      <c r="M29" s="40">
        <v>7000</v>
      </c>
      <c r="N29" s="40">
        <v>7000</v>
      </c>
      <c r="O29" s="40">
        <v>22500</v>
      </c>
      <c r="P29" s="40">
        <v>22500</v>
      </c>
      <c r="Q29" s="40">
        <v>22500</v>
      </c>
      <c r="R29" s="40">
        <v>22500</v>
      </c>
      <c r="S29" s="40">
        <v>22500</v>
      </c>
      <c r="T29" s="40">
        <v>22500</v>
      </c>
      <c r="U29" s="40">
        <v>22500</v>
      </c>
      <c r="V29" s="40">
        <v>22500</v>
      </c>
      <c r="W29" s="40">
        <v>22500</v>
      </c>
    </row>
    <row r="30" spans="1:23" s="77" customFormat="1" x14ac:dyDescent="0.25">
      <c r="A30" s="78" t="s">
        <v>117</v>
      </c>
      <c r="B30" s="79"/>
      <c r="C30" s="29"/>
      <c r="D30" s="55"/>
      <c r="E30" s="40">
        <v>80000</v>
      </c>
      <c r="F30" s="40">
        <v>75000</v>
      </c>
      <c r="G30" s="40">
        <v>80000</v>
      </c>
      <c r="H30" s="40">
        <v>70000</v>
      </c>
      <c r="I30" s="40">
        <v>65000</v>
      </c>
      <c r="J30" s="40">
        <v>65000</v>
      </c>
      <c r="K30" s="40">
        <v>70000</v>
      </c>
      <c r="L30" s="40">
        <v>70000</v>
      </c>
      <c r="M30" s="40">
        <v>70000</v>
      </c>
      <c r="N30" s="40">
        <v>80000</v>
      </c>
      <c r="O30" s="40">
        <v>80000</v>
      </c>
      <c r="P30" s="40">
        <v>80000</v>
      </c>
      <c r="Q30" s="40">
        <v>80000</v>
      </c>
      <c r="R30" s="40">
        <v>75000</v>
      </c>
      <c r="S30" s="40">
        <v>80000</v>
      </c>
      <c r="T30" s="40">
        <v>70000</v>
      </c>
      <c r="U30" s="40">
        <v>65000</v>
      </c>
      <c r="V30" s="40">
        <v>65000</v>
      </c>
      <c r="W30" s="40">
        <v>70000</v>
      </c>
    </row>
    <row r="31" spans="1:23" x14ac:dyDescent="0.25">
      <c r="A31" s="15" t="s">
        <v>24</v>
      </c>
      <c r="B31" s="2"/>
      <c r="C31" s="29"/>
      <c r="D31" s="55"/>
      <c r="E31" s="40">
        <v>2800</v>
      </c>
      <c r="F31" s="40">
        <v>2800</v>
      </c>
      <c r="G31" s="40">
        <v>2800</v>
      </c>
      <c r="H31" s="40">
        <v>2800</v>
      </c>
      <c r="I31" s="40">
        <v>2800</v>
      </c>
      <c r="J31" s="40">
        <v>2800</v>
      </c>
      <c r="K31" s="40">
        <v>2800</v>
      </c>
      <c r="L31" s="40">
        <v>8600</v>
      </c>
      <c r="M31" s="40">
        <v>8600</v>
      </c>
      <c r="N31" s="40">
        <v>8600</v>
      </c>
      <c r="O31" s="40">
        <v>2800</v>
      </c>
      <c r="P31" s="40">
        <v>2800</v>
      </c>
      <c r="Q31" s="40">
        <v>2800</v>
      </c>
      <c r="R31" s="40">
        <v>2800</v>
      </c>
      <c r="S31" s="40">
        <v>2800</v>
      </c>
      <c r="T31" s="40">
        <v>2800</v>
      </c>
      <c r="U31" s="40">
        <v>2800</v>
      </c>
      <c r="V31" s="40">
        <v>2800</v>
      </c>
      <c r="W31" s="40">
        <v>2800</v>
      </c>
    </row>
    <row r="32" spans="1:23" x14ac:dyDescent="0.25">
      <c r="A32" s="15" t="s">
        <v>25</v>
      </c>
      <c r="B32" s="2"/>
      <c r="C32" s="29"/>
      <c r="D32" s="55"/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</row>
    <row r="33" spans="1:23" x14ac:dyDescent="0.25">
      <c r="A33" s="15" t="s">
        <v>104</v>
      </c>
      <c r="B33" s="2"/>
      <c r="C33" s="29"/>
      <c r="D33" s="55"/>
      <c r="E33" s="40">
        <v>1300</v>
      </c>
      <c r="F33" s="40">
        <v>7800</v>
      </c>
      <c r="G33" s="40">
        <v>1500</v>
      </c>
      <c r="H33" s="40">
        <v>1300</v>
      </c>
      <c r="I33" s="40">
        <v>7800</v>
      </c>
      <c r="J33" s="40">
        <v>1300</v>
      </c>
      <c r="K33" s="40">
        <v>1100</v>
      </c>
      <c r="L33" s="40">
        <v>500</v>
      </c>
      <c r="M33" s="40">
        <v>1300</v>
      </c>
      <c r="N33" s="40">
        <v>1300</v>
      </c>
      <c r="O33" s="40">
        <v>7800</v>
      </c>
      <c r="P33" s="40">
        <v>1300</v>
      </c>
      <c r="Q33" s="40">
        <v>1300</v>
      </c>
      <c r="R33" s="40">
        <v>7800</v>
      </c>
      <c r="S33" s="40">
        <v>1500</v>
      </c>
      <c r="T33" s="40">
        <v>1300</v>
      </c>
      <c r="U33" s="40">
        <v>7800</v>
      </c>
      <c r="V33" s="40">
        <v>1300</v>
      </c>
      <c r="W33" s="40">
        <v>1100</v>
      </c>
    </row>
    <row r="34" spans="1:23" x14ac:dyDescent="0.25">
      <c r="A34" s="13" t="s">
        <v>26</v>
      </c>
      <c r="B34" s="1"/>
      <c r="C34" s="27"/>
      <c r="D34" s="53"/>
      <c r="E34" s="38">
        <f t="shared" ref="E34:L34" si="15">SUM(E35:E44)</f>
        <v>12670.666666666666</v>
      </c>
      <c r="F34" s="38">
        <f t="shared" si="15"/>
        <v>11670.666666666666</v>
      </c>
      <c r="G34" s="38">
        <f t="shared" si="15"/>
        <v>11670.666666666666</v>
      </c>
      <c r="H34" s="38">
        <f t="shared" si="15"/>
        <v>11670.666666666666</v>
      </c>
      <c r="I34" s="38">
        <f t="shared" si="15"/>
        <v>8504</v>
      </c>
      <c r="J34" s="38">
        <f t="shared" si="15"/>
        <v>8504</v>
      </c>
      <c r="K34" s="38">
        <f t="shared" si="15"/>
        <v>8504</v>
      </c>
      <c r="L34" s="38">
        <f t="shared" si="15"/>
        <v>8504</v>
      </c>
      <c r="M34" s="38">
        <f t="shared" ref="M34:W34" si="16">SUM(M35:M44)</f>
        <v>12004</v>
      </c>
      <c r="N34" s="38">
        <f t="shared" si="16"/>
        <v>10004</v>
      </c>
      <c r="O34" s="38">
        <f t="shared" si="16"/>
        <v>29004</v>
      </c>
      <c r="P34" s="38">
        <f t="shared" ref="P34" si="17">SUM(P35:P44)</f>
        <v>9504</v>
      </c>
      <c r="Q34" s="38">
        <f t="shared" si="16"/>
        <v>9504</v>
      </c>
      <c r="R34" s="38">
        <f t="shared" si="16"/>
        <v>8504</v>
      </c>
      <c r="S34" s="38">
        <f t="shared" si="16"/>
        <v>8504</v>
      </c>
      <c r="T34" s="38">
        <f t="shared" si="16"/>
        <v>8504</v>
      </c>
      <c r="U34" s="38">
        <f t="shared" si="16"/>
        <v>8504</v>
      </c>
      <c r="V34" s="38">
        <f t="shared" si="16"/>
        <v>8504</v>
      </c>
      <c r="W34" s="38">
        <f t="shared" si="16"/>
        <v>8504</v>
      </c>
    </row>
    <row r="35" spans="1:23" x14ac:dyDescent="0.25">
      <c r="A35" s="15" t="s">
        <v>27</v>
      </c>
      <c r="B35" s="4"/>
      <c r="C35" s="30"/>
      <c r="D35" s="55"/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x14ac:dyDescent="0.25">
      <c r="A36" s="15" t="s">
        <v>28</v>
      </c>
      <c r="B36" s="2"/>
      <c r="C36" s="29"/>
      <c r="D36" s="55"/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x14ac:dyDescent="0.25">
      <c r="A37" s="15" t="s">
        <v>29</v>
      </c>
      <c r="B37" s="2"/>
      <c r="C37" s="29"/>
      <c r="D37" s="55"/>
      <c r="E37" s="40">
        <v>3166.6666666666665</v>
      </c>
      <c r="F37" s="40">
        <v>3166.6666666666665</v>
      </c>
      <c r="G37" s="40">
        <v>3166.6666666666665</v>
      </c>
      <c r="H37" s="40">
        <v>3166.6666666666665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19000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</row>
    <row r="38" spans="1:23" x14ac:dyDescent="0.25">
      <c r="A38" s="15" t="s">
        <v>30</v>
      </c>
      <c r="B38" s="2"/>
      <c r="C38" s="29"/>
      <c r="D38" s="55"/>
      <c r="E38" s="40">
        <v>5000</v>
      </c>
      <c r="F38" s="40">
        <v>5000</v>
      </c>
      <c r="G38" s="40">
        <v>5000</v>
      </c>
      <c r="H38" s="40">
        <v>5000</v>
      </c>
      <c r="I38" s="40">
        <v>5000</v>
      </c>
      <c r="J38" s="40">
        <v>5000</v>
      </c>
      <c r="K38" s="40">
        <v>5000</v>
      </c>
      <c r="L38" s="40">
        <v>5000</v>
      </c>
      <c r="M38" s="40">
        <v>5000</v>
      </c>
      <c r="N38" s="40">
        <v>5000</v>
      </c>
      <c r="O38" s="40">
        <v>5000</v>
      </c>
      <c r="P38" s="40">
        <v>5000</v>
      </c>
      <c r="Q38" s="40">
        <v>5000</v>
      </c>
      <c r="R38" s="40">
        <v>5000</v>
      </c>
      <c r="S38" s="40">
        <v>5000</v>
      </c>
      <c r="T38" s="40">
        <v>5000</v>
      </c>
      <c r="U38" s="40">
        <v>5000</v>
      </c>
      <c r="V38" s="40">
        <v>5000</v>
      </c>
      <c r="W38" s="40">
        <v>5000</v>
      </c>
    </row>
    <row r="39" spans="1:23" x14ac:dyDescent="0.25">
      <c r="A39" s="15" t="s">
        <v>31</v>
      </c>
      <c r="B39" s="2"/>
      <c r="C39" s="29"/>
      <c r="D39" s="55"/>
      <c r="E39" s="40">
        <v>1500</v>
      </c>
      <c r="F39" s="40">
        <v>500</v>
      </c>
      <c r="G39" s="40">
        <v>500</v>
      </c>
      <c r="H39" s="40">
        <v>500</v>
      </c>
      <c r="I39" s="40">
        <v>500</v>
      </c>
      <c r="J39" s="40">
        <v>500</v>
      </c>
      <c r="K39" s="40">
        <v>500</v>
      </c>
      <c r="L39" s="40">
        <v>500</v>
      </c>
      <c r="M39" s="40">
        <v>500</v>
      </c>
      <c r="N39" s="40">
        <v>500</v>
      </c>
      <c r="O39" s="40">
        <v>500</v>
      </c>
      <c r="P39" s="40">
        <v>1500</v>
      </c>
      <c r="Q39" s="40">
        <v>1500</v>
      </c>
      <c r="R39" s="40">
        <v>500</v>
      </c>
      <c r="S39" s="40">
        <v>500</v>
      </c>
      <c r="T39" s="40">
        <v>500</v>
      </c>
      <c r="U39" s="40">
        <v>500</v>
      </c>
      <c r="V39" s="40">
        <v>500</v>
      </c>
      <c r="W39" s="40">
        <v>500</v>
      </c>
    </row>
    <row r="40" spans="1:23" x14ac:dyDescent="0.25">
      <c r="A40" s="15" t="s">
        <v>32</v>
      </c>
      <c r="B40" s="2"/>
      <c r="C40" s="29"/>
      <c r="D40" s="55"/>
      <c r="E40" s="40">
        <v>1000</v>
      </c>
      <c r="F40" s="40">
        <v>1000</v>
      </c>
      <c r="G40" s="40">
        <v>1000</v>
      </c>
      <c r="H40" s="40">
        <v>1000</v>
      </c>
      <c r="I40" s="40">
        <v>1000</v>
      </c>
      <c r="J40" s="40">
        <v>1000</v>
      </c>
      <c r="K40" s="40">
        <v>1000</v>
      </c>
      <c r="L40" s="40">
        <v>1000</v>
      </c>
      <c r="M40" s="40">
        <v>1000</v>
      </c>
      <c r="N40" s="40">
        <v>1000</v>
      </c>
      <c r="O40" s="40">
        <v>1000</v>
      </c>
      <c r="P40" s="40">
        <v>1000</v>
      </c>
      <c r="Q40" s="40">
        <v>1000</v>
      </c>
      <c r="R40" s="40">
        <v>1000</v>
      </c>
      <c r="S40" s="40">
        <v>1000</v>
      </c>
      <c r="T40" s="40">
        <v>1000</v>
      </c>
      <c r="U40" s="40">
        <v>1000</v>
      </c>
      <c r="V40" s="40">
        <v>1000</v>
      </c>
      <c r="W40" s="40">
        <v>1000</v>
      </c>
    </row>
    <row r="41" spans="1:23" x14ac:dyDescent="0.25">
      <c r="A41" s="15" t="s">
        <v>33</v>
      </c>
      <c r="B41" s="2"/>
      <c r="C41" s="29"/>
      <c r="D41" s="55"/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x14ac:dyDescent="0.25">
      <c r="A42" s="15" t="s">
        <v>34</v>
      </c>
      <c r="B42" s="2"/>
      <c r="C42" s="29"/>
      <c r="D42" s="55"/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1500</v>
      </c>
      <c r="N42" s="40">
        <v>1500</v>
      </c>
      <c r="O42" s="40">
        <v>1500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</row>
    <row r="43" spans="1:23" x14ac:dyDescent="0.25">
      <c r="A43" s="15" t="s">
        <v>35</v>
      </c>
      <c r="B43" s="2"/>
      <c r="C43" s="29"/>
      <c r="D43" s="55"/>
      <c r="E43" s="40">
        <v>2004</v>
      </c>
      <c r="F43" s="40">
        <v>2004</v>
      </c>
      <c r="G43" s="40">
        <v>2004</v>
      </c>
      <c r="H43" s="40">
        <v>2004</v>
      </c>
      <c r="I43" s="40">
        <v>2004</v>
      </c>
      <c r="J43" s="40">
        <v>2004</v>
      </c>
      <c r="K43" s="40">
        <v>2004</v>
      </c>
      <c r="L43" s="40">
        <v>2004</v>
      </c>
      <c r="M43" s="40">
        <v>2004</v>
      </c>
      <c r="N43" s="40">
        <v>2004</v>
      </c>
      <c r="O43" s="40">
        <v>2004</v>
      </c>
      <c r="P43" s="40">
        <v>2004</v>
      </c>
      <c r="Q43" s="40">
        <v>2004</v>
      </c>
      <c r="R43" s="40">
        <v>2004</v>
      </c>
      <c r="S43" s="40">
        <v>2004</v>
      </c>
      <c r="T43" s="40">
        <v>2004</v>
      </c>
      <c r="U43" s="40">
        <v>2004</v>
      </c>
      <c r="V43" s="40">
        <v>2004</v>
      </c>
      <c r="W43" s="40">
        <v>2004</v>
      </c>
    </row>
    <row r="44" spans="1:23" x14ac:dyDescent="0.25">
      <c r="A44" s="15" t="s">
        <v>36</v>
      </c>
      <c r="B44" s="2"/>
      <c r="C44" s="29"/>
      <c r="D44" s="55"/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2000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</row>
    <row r="45" spans="1:23" x14ac:dyDescent="0.25">
      <c r="A45" s="13" t="s">
        <v>37</v>
      </c>
      <c r="B45" s="1"/>
      <c r="C45" s="27"/>
      <c r="D45" s="53"/>
      <c r="E45" s="38">
        <f t="shared" ref="E45:L45" si="18">SUM(E46:E51)</f>
        <v>28100</v>
      </c>
      <c r="F45" s="38">
        <f t="shared" si="18"/>
        <v>28100</v>
      </c>
      <c r="G45" s="38">
        <f t="shared" si="18"/>
        <v>28100</v>
      </c>
      <c r="H45" s="38">
        <f t="shared" si="18"/>
        <v>28100</v>
      </c>
      <c r="I45" s="38">
        <f t="shared" si="18"/>
        <v>28100</v>
      </c>
      <c r="J45" s="38">
        <f t="shared" si="18"/>
        <v>28100</v>
      </c>
      <c r="K45" s="38">
        <f t="shared" si="18"/>
        <v>28100</v>
      </c>
      <c r="L45" s="38">
        <f t="shared" si="18"/>
        <v>16600</v>
      </c>
      <c r="M45" s="38">
        <f t="shared" ref="M45:W45" si="19">SUM(M46:M51)</f>
        <v>18600</v>
      </c>
      <c r="N45" s="38">
        <f t="shared" si="19"/>
        <v>18600</v>
      </c>
      <c r="O45" s="38">
        <f t="shared" si="19"/>
        <v>28100</v>
      </c>
      <c r="P45" s="38">
        <f t="shared" ref="P45" si="20">SUM(P46:P51)</f>
        <v>28100</v>
      </c>
      <c r="Q45" s="38">
        <f t="shared" si="19"/>
        <v>28100</v>
      </c>
      <c r="R45" s="38">
        <f t="shared" si="19"/>
        <v>28100</v>
      </c>
      <c r="S45" s="38">
        <f t="shared" si="19"/>
        <v>28100</v>
      </c>
      <c r="T45" s="38">
        <f t="shared" si="19"/>
        <v>28100</v>
      </c>
      <c r="U45" s="38">
        <f t="shared" si="19"/>
        <v>28100</v>
      </c>
      <c r="V45" s="38">
        <f t="shared" si="19"/>
        <v>28100</v>
      </c>
      <c r="W45" s="38">
        <f t="shared" si="19"/>
        <v>28100</v>
      </c>
    </row>
    <row r="46" spans="1:23" x14ac:dyDescent="0.25">
      <c r="A46" s="15" t="s">
        <v>38</v>
      </c>
      <c r="B46" s="2"/>
      <c r="C46" s="29"/>
      <c r="D46" s="70"/>
      <c r="E46" s="40">
        <v>5400</v>
      </c>
      <c r="F46" s="40">
        <v>5400</v>
      </c>
      <c r="G46" s="40">
        <v>5400</v>
      </c>
      <c r="H46" s="40">
        <v>5400</v>
      </c>
      <c r="I46" s="40">
        <v>5400</v>
      </c>
      <c r="J46" s="40">
        <v>5400</v>
      </c>
      <c r="K46" s="40">
        <v>5400</v>
      </c>
      <c r="L46" s="40">
        <v>5400</v>
      </c>
      <c r="M46" s="40">
        <v>5400</v>
      </c>
      <c r="N46" s="40">
        <v>5400</v>
      </c>
      <c r="O46" s="40">
        <v>5400</v>
      </c>
      <c r="P46" s="40">
        <v>5400</v>
      </c>
      <c r="Q46" s="40">
        <v>5400</v>
      </c>
      <c r="R46" s="40">
        <v>5400</v>
      </c>
      <c r="S46" s="40">
        <v>5400</v>
      </c>
      <c r="T46" s="40">
        <v>5400</v>
      </c>
      <c r="U46" s="40">
        <v>5400</v>
      </c>
      <c r="V46" s="40">
        <v>5400</v>
      </c>
      <c r="W46" s="40">
        <v>5400</v>
      </c>
    </row>
    <row r="47" spans="1:23" x14ac:dyDescent="0.25">
      <c r="A47" s="15" t="s">
        <v>39</v>
      </c>
      <c r="B47" s="2"/>
      <c r="C47" s="29"/>
      <c r="D47" s="70"/>
      <c r="E47" s="40">
        <v>1000</v>
      </c>
      <c r="F47" s="40">
        <v>1000</v>
      </c>
      <c r="G47" s="40">
        <v>1000</v>
      </c>
      <c r="H47" s="40">
        <v>1000</v>
      </c>
      <c r="I47" s="40">
        <v>1000</v>
      </c>
      <c r="J47" s="40">
        <v>1000</v>
      </c>
      <c r="K47" s="40">
        <v>1000</v>
      </c>
      <c r="L47" s="40">
        <v>1000</v>
      </c>
      <c r="M47" s="40">
        <v>1000</v>
      </c>
      <c r="N47" s="40">
        <v>1000</v>
      </c>
      <c r="O47" s="40">
        <v>1000</v>
      </c>
      <c r="P47" s="40">
        <v>1000</v>
      </c>
      <c r="Q47" s="40">
        <v>1000</v>
      </c>
      <c r="R47" s="40">
        <v>1000</v>
      </c>
      <c r="S47" s="40">
        <v>1000</v>
      </c>
      <c r="T47" s="40">
        <v>1000</v>
      </c>
      <c r="U47" s="40">
        <v>1000</v>
      </c>
      <c r="V47" s="40">
        <v>1000</v>
      </c>
      <c r="W47" s="40">
        <v>1000</v>
      </c>
    </row>
    <row r="48" spans="1:23" x14ac:dyDescent="0.25">
      <c r="A48" s="15" t="s">
        <v>40</v>
      </c>
      <c r="B48" s="2"/>
      <c r="C48" s="29"/>
      <c r="D48" s="70"/>
      <c r="E48" s="40">
        <v>10000</v>
      </c>
      <c r="F48" s="40">
        <v>10000</v>
      </c>
      <c r="G48" s="40">
        <v>10000</v>
      </c>
      <c r="H48" s="40">
        <v>10000</v>
      </c>
      <c r="I48" s="40">
        <v>10000</v>
      </c>
      <c r="J48" s="40">
        <v>10000</v>
      </c>
      <c r="K48" s="40">
        <v>10000</v>
      </c>
      <c r="L48" s="40">
        <v>8000</v>
      </c>
      <c r="M48" s="40">
        <v>10000</v>
      </c>
      <c r="N48" s="40">
        <v>10000</v>
      </c>
      <c r="O48" s="40">
        <v>10000</v>
      </c>
      <c r="P48" s="40">
        <v>10000</v>
      </c>
      <c r="Q48" s="40">
        <v>10000</v>
      </c>
      <c r="R48" s="40">
        <v>10000</v>
      </c>
      <c r="S48" s="40">
        <v>10000</v>
      </c>
      <c r="T48" s="40">
        <v>10000</v>
      </c>
      <c r="U48" s="40">
        <v>10000</v>
      </c>
      <c r="V48" s="40">
        <v>10000</v>
      </c>
      <c r="W48" s="40">
        <v>10000</v>
      </c>
    </row>
    <row r="49" spans="1:23" x14ac:dyDescent="0.25">
      <c r="A49" s="15" t="s">
        <v>41</v>
      </c>
      <c r="B49" s="2"/>
      <c r="C49" s="29"/>
      <c r="D49" s="70"/>
      <c r="E49" s="40">
        <v>9500</v>
      </c>
      <c r="F49" s="40">
        <v>9500</v>
      </c>
      <c r="G49" s="40">
        <v>9500</v>
      </c>
      <c r="H49" s="40">
        <v>9500</v>
      </c>
      <c r="I49" s="40">
        <v>9500</v>
      </c>
      <c r="J49" s="40">
        <v>9500</v>
      </c>
      <c r="K49" s="40">
        <v>9500</v>
      </c>
      <c r="L49" s="40"/>
      <c r="M49" s="40"/>
      <c r="N49" s="40"/>
      <c r="O49" s="40">
        <v>9500</v>
      </c>
      <c r="P49" s="40">
        <v>9500</v>
      </c>
      <c r="Q49" s="40">
        <v>9500</v>
      </c>
      <c r="R49" s="40">
        <v>9500</v>
      </c>
      <c r="S49" s="40">
        <v>9500</v>
      </c>
      <c r="T49" s="40">
        <v>9500</v>
      </c>
      <c r="U49" s="40">
        <v>9500</v>
      </c>
      <c r="V49" s="40">
        <v>9500</v>
      </c>
      <c r="W49" s="40">
        <v>9500</v>
      </c>
    </row>
    <row r="50" spans="1:23" ht="26.25" x14ac:dyDescent="0.25">
      <c r="A50" s="14" t="s">
        <v>42</v>
      </c>
      <c r="B50" s="2"/>
      <c r="C50" s="29"/>
      <c r="D50" s="70"/>
      <c r="E50" s="40">
        <v>2200</v>
      </c>
      <c r="F50" s="40">
        <v>2200</v>
      </c>
      <c r="G50" s="40">
        <v>2200</v>
      </c>
      <c r="H50" s="40">
        <v>2200</v>
      </c>
      <c r="I50" s="40">
        <v>2200</v>
      </c>
      <c r="J50" s="40">
        <v>2200</v>
      </c>
      <c r="K50" s="40">
        <v>2200</v>
      </c>
      <c r="L50" s="40">
        <v>2200</v>
      </c>
      <c r="M50" s="40">
        <v>2200</v>
      </c>
      <c r="N50" s="40">
        <v>2200</v>
      </c>
      <c r="O50" s="40">
        <v>2200</v>
      </c>
      <c r="P50" s="40">
        <v>2200</v>
      </c>
      <c r="Q50" s="40">
        <v>2200</v>
      </c>
      <c r="R50" s="40">
        <v>2200</v>
      </c>
      <c r="S50" s="40">
        <v>2200</v>
      </c>
      <c r="T50" s="40">
        <v>2200</v>
      </c>
      <c r="U50" s="40">
        <v>2200</v>
      </c>
      <c r="V50" s="40">
        <v>2200</v>
      </c>
      <c r="W50" s="40">
        <v>2200</v>
      </c>
    </row>
    <row r="51" spans="1:23" x14ac:dyDescent="0.25">
      <c r="A51" s="15" t="s">
        <v>43</v>
      </c>
      <c r="B51" s="2"/>
      <c r="C51" s="29"/>
      <c r="D51" s="70"/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</row>
    <row r="52" spans="1:23" x14ac:dyDescent="0.25">
      <c r="A52" s="13" t="s">
        <v>44</v>
      </c>
      <c r="B52" s="1"/>
      <c r="C52" s="27"/>
      <c r="D52" s="53"/>
      <c r="E52" s="38">
        <f t="shared" ref="E52:L52" si="21">SUM(E53:E57)</f>
        <v>10344.220000000001</v>
      </c>
      <c r="F52" s="38">
        <f t="shared" si="21"/>
        <v>10344.220000000001</v>
      </c>
      <c r="G52" s="38">
        <f t="shared" si="21"/>
        <v>10344.220000000001</v>
      </c>
      <c r="H52" s="38">
        <f t="shared" si="21"/>
        <v>10344.220000000001</v>
      </c>
      <c r="I52" s="38">
        <f t="shared" si="21"/>
        <v>10344.220000000001</v>
      </c>
      <c r="J52" s="38">
        <f t="shared" si="21"/>
        <v>10344.220000000001</v>
      </c>
      <c r="K52" s="38">
        <f t="shared" si="21"/>
        <v>10344.220000000001</v>
      </c>
      <c r="L52" s="38">
        <f t="shared" si="21"/>
        <v>10344.220000000001</v>
      </c>
      <c r="M52" s="38">
        <f t="shared" ref="M52:W52" si="22">SUM(M53:M57)</f>
        <v>10344.220000000001</v>
      </c>
      <c r="N52" s="38">
        <f t="shared" si="22"/>
        <v>10344.220000000001</v>
      </c>
      <c r="O52" s="38">
        <f t="shared" si="22"/>
        <v>10344.220000000001</v>
      </c>
      <c r="P52" s="38">
        <f t="shared" ref="P52" si="23">SUM(P53:P57)</f>
        <v>10344.220000000001</v>
      </c>
      <c r="Q52" s="38">
        <f t="shared" si="22"/>
        <v>10344.220000000001</v>
      </c>
      <c r="R52" s="38">
        <f t="shared" si="22"/>
        <v>10344.220000000001</v>
      </c>
      <c r="S52" s="38">
        <f t="shared" si="22"/>
        <v>10344.220000000001</v>
      </c>
      <c r="T52" s="38">
        <f t="shared" si="22"/>
        <v>10344.220000000001</v>
      </c>
      <c r="U52" s="38">
        <f t="shared" si="22"/>
        <v>10344.220000000001</v>
      </c>
      <c r="V52" s="38">
        <f t="shared" si="22"/>
        <v>10344.220000000001</v>
      </c>
      <c r="W52" s="38">
        <f t="shared" si="22"/>
        <v>10344.220000000001</v>
      </c>
    </row>
    <row r="53" spans="1:23" x14ac:dyDescent="0.25">
      <c r="A53" s="15" t="s">
        <v>45</v>
      </c>
      <c r="B53" s="5"/>
      <c r="C53" s="31"/>
      <c r="D53" s="72"/>
      <c r="E53" s="42">
        <v>5344.22</v>
      </c>
      <c r="F53" s="42">
        <v>5344.22</v>
      </c>
      <c r="G53" s="42">
        <v>5344.22</v>
      </c>
      <c r="H53" s="42">
        <v>5344.22</v>
      </c>
      <c r="I53" s="42">
        <v>5344.22</v>
      </c>
      <c r="J53" s="42">
        <v>5344.22</v>
      </c>
      <c r="K53" s="42">
        <v>5344.22</v>
      </c>
      <c r="L53" s="42">
        <v>5344.22</v>
      </c>
      <c r="M53" s="42">
        <v>5344.22</v>
      </c>
      <c r="N53" s="42">
        <v>5344.22</v>
      </c>
      <c r="O53" s="42">
        <v>5344.22</v>
      </c>
      <c r="P53" s="42">
        <v>5344.22</v>
      </c>
      <c r="Q53" s="42">
        <v>5344.22</v>
      </c>
      <c r="R53" s="42">
        <v>5344.22</v>
      </c>
      <c r="S53" s="42">
        <v>5344.22</v>
      </c>
      <c r="T53" s="42">
        <v>5344.22</v>
      </c>
      <c r="U53" s="42">
        <v>5344.22</v>
      </c>
      <c r="V53" s="42">
        <v>5344.22</v>
      </c>
      <c r="W53" s="42">
        <v>5344.22</v>
      </c>
    </row>
    <row r="54" spans="1:23" x14ac:dyDescent="0.25">
      <c r="A54" s="15" t="s">
        <v>46</v>
      </c>
      <c r="B54" s="2"/>
      <c r="C54" s="29"/>
      <c r="D54" s="72"/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</row>
    <row r="55" spans="1:23" x14ac:dyDescent="0.25">
      <c r="A55" s="15" t="s">
        <v>47</v>
      </c>
      <c r="B55" s="2"/>
      <c r="C55" s="29"/>
      <c r="D55" s="72"/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</row>
    <row r="56" spans="1:23" x14ac:dyDescent="0.25">
      <c r="A56" s="15" t="s">
        <v>48</v>
      </c>
      <c r="B56" s="2"/>
      <c r="C56" s="29"/>
      <c r="D56" s="72"/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</row>
    <row r="57" spans="1:23" x14ac:dyDescent="0.25">
      <c r="A57" s="15" t="s">
        <v>49</v>
      </c>
      <c r="B57" s="2"/>
      <c r="C57" s="29"/>
      <c r="D57" s="72"/>
      <c r="E57" s="40">
        <v>5000</v>
      </c>
      <c r="F57" s="40">
        <v>5000</v>
      </c>
      <c r="G57" s="40">
        <v>5000</v>
      </c>
      <c r="H57" s="40">
        <v>5000</v>
      </c>
      <c r="I57" s="40">
        <v>5000</v>
      </c>
      <c r="J57" s="40">
        <v>5000</v>
      </c>
      <c r="K57" s="40">
        <v>5000</v>
      </c>
      <c r="L57" s="40">
        <v>5000</v>
      </c>
      <c r="M57" s="40">
        <v>5000</v>
      </c>
      <c r="N57" s="40">
        <v>5000</v>
      </c>
      <c r="O57" s="40">
        <v>5000</v>
      </c>
      <c r="P57" s="40">
        <v>5000</v>
      </c>
      <c r="Q57" s="40">
        <v>5000</v>
      </c>
      <c r="R57" s="40">
        <v>5000</v>
      </c>
      <c r="S57" s="40">
        <v>5000</v>
      </c>
      <c r="T57" s="40">
        <v>5000</v>
      </c>
      <c r="U57" s="40">
        <v>5000</v>
      </c>
      <c r="V57" s="40">
        <v>5000</v>
      </c>
      <c r="W57" s="40">
        <v>5000</v>
      </c>
    </row>
    <row r="58" spans="1:23" x14ac:dyDescent="0.25">
      <c r="A58" s="13" t="s">
        <v>50</v>
      </c>
      <c r="B58" s="1"/>
      <c r="C58" s="27"/>
      <c r="D58" s="53"/>
      <c r="E58" s="38">
        <f t="shared" ref="E58:L58" si="24">SUM(E59:E66)</f>
        <v>40391.515151515152</v>
      </c>
      <c r="F58" s="38">
        <f t="shared" si="24"/>
        <v>39391.515151515152</v>
      </c>
      <c r="G58" s="38">
        <f t="shared" si="24"/>
        <v>159191.51515151514</v>
      </c>
      <c r="H58" s="38">
        <f t="shared" si="24"/>
        <v>38391.515151515152</v>
      </c>
      <c r="I58" s="38">
        <f t="shared" si="24"/>
        <v>43691.515151515152</v>
      </c>
      <c r="J58" s="38">
        <f t="shared" si="24"/>
        <v>48371.515151515152</v>
      </c>
      <c r="K58" s="38">
        <f t="shared" si="24"/>
        <v>35391.515151515152</v>
      </c>
      <c r="L58" s="38">
        <f t="shared" si="24"/>
        <v>27540</v>
      </c>
      <c r="M58" s="38">
        <f t="shared" ref="M58:W58" si="25">SUM(M59:M66)</f>
        <v>112520</v>
      </c>
      <c r="N58" s="38">
        <f t="shared" si="25"/>
        <v>38440</v>
      </c>
      <c r="O58" s="38">
        <f t="shared" si="25"/>
        <v>43391.515151515152</v>
      </c>
      <c r="P58" s="38">
        <f t="shared" ref="P58" si="26">SUM(P59:P66)</f>
        <v>40391.515151515152</v>
      </c>
      <c r="Q58" s="38">
        <f t="shared" si="25"/>
        <v>40391.515151515152</v>
      </c>
      <c r="R58" s="38">
        <f t="shared" si="25"/>
        <v>39391.515151515152</v>
      </c>
      <c r="S58" s="38">
        <f t="shared" si="25"/>
        <v>159191.51515151514</v>
      </c>
      <c r="T58" s="38">
        <f t="shared" si="25"/>
        <v>38391.515151515152</v>
      </c>
      <c r="U58" s="38">
        <f t="shared" si="25"/>
        <v>43691.515151515152</v>
      </c>
      <c r="V58" s="38">
        <f t="shared" si="25"/>
        <v>48371.515151515152</v>
      </c>
      <c r="W58" s="38">
        <f t="shared" si="25"/>
        <v>35391.515151515152</v>
      </c>
    </row>
    <row r="59" spans="1:23" x14ac:dyDescent="0.25">
      <c r="A59" s="15" t="s">
        <v>51</v>
      </c>
      <c r="B59" s="2"/>
      <c r="C59" s="29"/>
      <c r="D59" s="70"/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</row>
    <row r="60" spans="1:23" x14ac:dyDescent="0.25">
      <c r="A60" s="15" t="s">
        <v>52</v>
      </c>
      <c r="B60" s="2"/>
      <c r="C60" s="29"/>
      <c r="D60" s="70"/>
      <c r="E60" s="40">
        <v>6440</v>
      </c>
      <c r="F60" s="40">
        <v>6440</v>
      </c>
      <c r="G60" s="40">
        <v>7240</v>
      </c>
      <c r="H60" s="40">
        <v>6440</v>
      </c>
      <c r="I60" s="40">
        <v>7740</v>
      </c>
      <c r="J60" s="40">
        <v>13420</v>
      </c>
      <c r="K60" s="40">
        <v>6440</v>
      </c>
      <c r="L60" s="40">
        <v>6440</v>
      </c>
      <c r="M60" s="40">
        <v>13420</v>
      </c>
      <c r="N60" s="40">
        <v>6440</v>
      </c>
      <c r="O60" s="40">
        <v>6440</v>
      </c>
      <c r="P60" s="40">
        <v>6440</v>
      </c>
      <c r="Q60" s="40">
        <v>6440</v>
      </c>
      <c r="R60" s="40">
        <v>6440</v>
      </c>
      <c r="S60" s="40">
        <v>7240</v>
      </c>
      <c r="T60" s="40">
        <v>6440</v>
      </c>
      <c r="U60" s="40">
        <v>7740</v>
      </c>
      <c r="V60" s="40">
        <v>13420</v>
      </c>
      <c r="W60" s="40">
        <v>6440</v>
      </c>
    </row>
    <row r="61" spans="1:23" x14ac:dyDescent="0.25">
      <c r="A61" s="15" t="s">
        <v>53</v>
      </c>
      <c r="B61" s="2"/>
      <c r="C61" s="29"/>
      <c r="D61" s="70"/>
      <c r="E61" s="40">
        <v>7200</v>
      </c>
      <c r="F61" s="40">
        <v>7200</v>
      </c>
      <c r="G61" s="40">
        <v>7200</v>
      </c>
      <c r="H61" s="40">
        <v>7200</v>
      </c>
      <c r="I61" s="40">
        <v>7200</v>
      </c>
      <c r="J61" s="40">
        <v>7200</v>
      </c>
      <c r="K61" s="40">
        <v>7200</v>
      </c>
      <c r="L61" s="40"/>
      <c r="M61" s="40"/>
      <c r="N61" s="40"/>
      <c r="O61" s="40">
        <v>7200</v>
      </c>
      <c r="P61" s="40">
        <v>7200</v>
      </c>
      <c r="Q61" s="40">
        <v>7200</v>
      </c>
      <c r="R61" s="40">
        <v>7200</v>
      </c>
      <c r="S61" s="40">
        <v>7200</v>
      </c>
      <c r="T61" s="40">
        <v>7200</v>
      </c>
      <c r="U61" s="40">
        <v>7200</v>
      </c>
      <c r="V61" s="40">
        <v>7200</v>
      </c>
      <c r="W61" s="40">
        <v>7200</v>
      </c>
    </row>
    <row r="62" spans="1:23" x14ac:dyDescent="0.25">
      <c r="A62" s="15" t="s">
        <v>54</v>
      </c>
      <c r="B62" s="2"/>
      <c r="C62" s="29"/>
      <c r="D62" s="70"/>
      <c r="E62" s="40">
        <v>2300</v>
      </c>
      <c r="F62" s="40">
        <v>2300</v>
      </c>
      <c r="G62" s="40">
        <v>2300</v>
      </c>
      <c r="H62" s="40">
        <v>2300</v>
      </c>
      <c r="I62" s="40">
        <v>2300</v>
      </c>
      <c r="J62" s="40">
        <v>2300</v>
      </c>
      <c r="K62" s="40">
        <v>2300</v>
      </c>
      <c r="L62" s="40">
        <v>2300</v>
      </c>
      <c r="M62" s="40">
        <v>2300</v>
      </c>
      <c r="N62" s="40">
        <v>2300</v>
      </c>
      <c r="O62" s="40">
        <v>2300</v>
      </c>
      <c r="P62" s="40">
        <v>2300</v>
      </c>
      <c r="Q62" s="40">
        <v>2300</v>
      </c>
      <c r="R62" s="40">
        <v>2300</v>
      </c>
      <c r="S62" s="40">
        <v>2300</v>
      </c>
      <c r="T62" s="40">
        <v>2300</v>
      </c>
      <c r="U62" s="40">
        <v>2300</v>
      </c>
      <c r="V62" s="40">
        <v>2300</v>
      </c>
      <c r="W62" s="40">
        <v>2300</v>
      </c>
    </row>
    <row r="63" spans="1:23" x14ac:dyDescent="0.25">
      <c r="A63" s="15" t="s">
        <v>55</v>
      </c>
      <c r="B63" s="2"/>
      <c r="C63" s="29"/>
      <c r="D63" s="70"/>
      <c r="E63" s="40">
        <v>6651.515151515152</v>
      </c>
      <c r="F63" s="40">
        <v>6651.515151515152</v>
      </c>
      <c r="G63" s="40">
        <v>120651.51515151515</v>
      </c>
      <c r="H63" s="40">
        <v>6651.515151515152</v>
      </c>
      <c r="I63" s="40">
        <v>6651.515151515152</v>
      </c>
      <c r="J63" s="40">
        <v>6651.515151515152</v>
      </c>
      <c r="K63" s="40">
        <v>6651.515151515152</v>
      </c>
      <c r="L63" s="40">
        <v>4000</v>
      </c>
      <c r="M63" s="40">
        <v>60000</v>
      </c>
      <c r="N63" s="40">
        <v>13900</v>
      </c>
      <c r="O63" s="40">
        <v>6651.515151515152</v>
      </c>
      <c r="P63" s="40">
        <v>6651.515151515152</v>
      </c>
      <c r="Q63" s="40">
        <v>6651.515151515152</v>
      </c>
      <c r="R63" s="40">
        <v>6651.515151515152</v>
      </c>
      <c r="S63" s="40">
        <v>120651.51515151515</v>
      </c>
      <c r="T63" s="40">
        <v>6651.515151515152</v>
      </c>
      <c r="U63" s="40">
        <v>6651.515151515152</v>
      </c>
      <c r="V63" s="40">
        <v>6651.515151515152</v>
      </c>
      <c r="W63" s="40">
        <v>6651.515151515152</v>
      </c>
    </row>
    <row r="64" spans="1:23" x14ac:dyDescent="0.25">
      <c r="A64" s="15" t="s">
        <v>56</v>
      </c>
      <c r="B64" s="2"/>
      <c r="C64" s="29"/>
      <c r="D64" s="70"/>
      <c r="E64" s="40">
        <v>8800</v>
      </c>
      <c r="F64" s="40">
        <v>8800</v>
      </c>
      <c r="G64" s="40">
        <v>8800</v>
      </c>
      <c r="H64" s="40">
        <v>8800</v>
      </c>
      <c r="I64" s="40">
        <v>8800</v>
      </c>
      <c r="J64" s="40">
        <v>8800</v>
      </c>
      <c r="K64" s="40">
        <v>5800</v>
      </c>
      <c r="L64" s="40">
        <v>8800</v>
      </c>
      <c r="M64" s="40">
        <v>23800</v>
      </c>
      <c r="N64" s="40">
        <v>8800</v>
      </c>
      <c r="O64" s="40">
        <v>8800</v>
      </c>
      <c r="P64" s="40">
        <v>8800</v>
      </c>
      <c r="Q64" s="40">
        <v>8800</v>
      </c>
      <c r="R64" s="40">
        <v>8800</v>
      </c>
      <c r="S64" s="40">
        <v>8800</v>
      </c>
      <c r="T64" s="40">
        <v>8800</v>
      </c>
      <c r="U64" s="40">
        <v>8800</v>
      </c>
      <c r="V64" s="40">
        <v>8800</v>
      </c>
      <c r="W64" s="40">
        <v>5800</v>
      </c>
    </row>
    <row r="65" spans="1:23" x14ac:dyDescent="0.25">
      <c r="A65" s="15" t="s">
        <v>57</v>
      </c>
      <c r="B65" s="2"/>
      <c r="C65" s="29"/>
      <c r="D65" s="70"/>
      <c r="E65" s="40">
        <v>3000</v>
      </c>
      <c r="F65" s="40">
        <v>2000</v>
      </c>
      <c r="G65" s="40">
        <v>4000</v>
      </c>
      <c r="H65" s="40">
        <v>1000</v>
      </c>
      <c r="I65" s="40">
        <v>2000</v>
      </c>
      <c r="J65" s="40">
        <v>4000</v>
      </c>
      <c r="K65" s="40">
        <v>1000</v>
      </c>
      <c r="L65" s="40">
        <v>0</v>
      </c>
      <c r="M65" s="40">
        <v>4000</v>
      </c>
      <c r="N65" s="40">
        <v>1000</v>
      </c>
      <c r="O65" s="40">
        <v>3000</v>
      </c>
      <c r="P65" s="40">
        <v>3000</v>
      </c>
      <c r="Q65" s="40">
        <v>3000</v>
      </c>
      <c r="R65" s="40">
        <v>2000</v>
      </c>
      <c r="S65" s="40">
        <v>4000</v>
      </c>
      <c r="T65" s="40">
        <v>1000</v>
      </c>
      <c r="U65" s="40">
        <v>2000</v>
      </c>
      <c r="V65" s="40">
        <v>4000</v>
      </c>
      <c r="W65" s="40">
        <v>1000</v>
      </c>
    </row>
    <row r="66" spans="1:23" x14ac:dyDescent="0.25">
      <c r="A66" s="15" t="s">
        <v>58</v>
      </c>
      <c r="B66" s="2"/>
      <c r="C66" s="29"/>
      <c r="D66" s="70"/>
      <c r="E66" s="40">
        <v>6000</v>
      </c>
      <c r="F66" s="40">
        <v>6000</v>
      </c>
      <c r="G66" s="40">
        <v>9000</v>
      </c>
      <c r="H66" s="40">
        <v>6000</v>
      </c>
      <c r="I66" s="40">
        <v>9000</v>
      </c>
      <c r="J66" s="40">
        <v>6000</v>
      </c>
      <c r="K66" s="40">
        <v>6000</v>
      </c>
      <c r="L66" s="40">
        <v>6000</v>
      </c>
      <c r="M66" s="40">
        <v>9000</v>
      </c>
      <c r="N66" s="40">
        <v>6000</v>
      </c>
      <c r="O66" s="40">
        <v>9000</v>
      </c>
      <c r="P66" s="40">
        <v>6000</v>
      </c>
      <c r="Q66" s="40">
        <v>6000</v>
      </c>
      <c r="R66" s="40">
        <v>6000</v>
      </c>
      <c r="S66" s="40">
        <v>9000</v>
      </c>
      <c r="T66" s="40">
        <v>6000</v>
      </c>
      <c r="U66" s="40">
        <v>9000</v>
      </c>
      <c r="V66" s="40">
        <v>6000</v>
      </c>
      <c r="W66" s="40">
        <v>6000</v>
      </c>
    </row>
    <row r="67" spans="1:23" x14ac:dyDescent="0.25">
      <c r="A67" s="13" t="s">
        <v>59</v>
      </c>
      <c r="B67" s="1"/>
      <c r="C67" s="27"/>
      <c r="D67" s="53"/>
      <c r="E67" s="38">
        <f t="shared" ref="E67:L67" si="27">SUM(E68:E69)</f>
        <v>0</v>
      </c>
      <c r="F67" s="38">
        <f t="shared" si="27"/>
        <v>0</v>
      </c>
      <c r="G67" s="38">
        <f t="shared" si="27"/>
        <v>0</v>
      </c>
      <c r="H67" s="38">
        <f t="shared" si="27"/>
        <v>0</v>
      </c>
      <c r="I67" s="38">
        <f t="shared" si="27"/>
        <v>0</v>
      </c>
      <c r="J67" s="38">
        <f t="shared" si="27"/>
        <v>0</v>
      </c>
      <c r="K67" s="38">
        <f t="shared" si="27"/>
        <v>0</v>
      </c>
      <c r="L67" s="38">
        <f t="shared" si="27"/>
        <v>0</v>
      </c>
      <c r="M67" s="38">
        <f t="shared" ref="M67:W67" si="28">SUM(M68:M69)</f>
        <v>0</v>
      </c>
      <c r="N67" s="38">
        <f t="shared" si="28"/>
        <v>0</v>
      </c>
      <c r="O67" s="38">
        <f t="shared" si="28"/>
        <v>0</v>
      </c>
      <c r="P67" s="38">
        <f t="shared" ref="P67" si="29">SUM(P68:P69)</f>
        <v>0</v>
      </c>
      <c r="Q67" s="38">
        <f t="shared" si="28"/>
        <v>0</v>
      </c>
      <c r="R67" s="38">
        <f t="shared" si="28"/>
        <v>0</v>
      </c>
      <c r="S67" s="38">
        <f t="shared" si="28"/>
        <v>0</v>
      </c>
      <c r="T67" s="38">
        <f t="shared" si="28"/>
        <v>0</v>
      </c>
      <c r="U67" s="38">
        <f t="shared" si="28"/>
        <v>0</v>
      </c>
      <c r="V67" s="38">
        <f t="shared" si="28"/>
        <v>0</v>
      </c>
      <c r="W67" s="38">
        <f t="shared" si="28"/>
        <v>0</v>
      </c>
    </row>
    <row r="68" spans="1:23" x14ac:dyDescent="0.25">
      <c r="A68" s="18" t="s">
        <v>60</v>
      </c>
      <c r="B68" s="6"/>
      <c r="C68" s="32"/>
      <c r="D68" s="56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x14ac:dyDescent="0.25">
      <c r="A69" s="15" t="s">
        <v>61</v>
      </c>
      <c r="B69" s="2"/>
      <c r="C69" s="29"/>
      <c r="D69" s="55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x14ac:dyDescent="0.25">
      <c r="A70" s="13" t="s">
        <v>62</v>
      </c>
      <c r="B70" s="1"/>
      <c r="C70" s="27"/>
      <c r="D70" s="53"/>
      <c r="E70" s="38">
        <f t="shared" ref="E70:L70" si="30">SUM(E71:E75)</f>
        <v>1848</v>
      </c>
      <c r="F70" s="38">
        <f t="shared" si="30"/>
        <v>1848</v>
      </c>
      <c r="G70" s="38">
        <f t="shared" si="30"/>
        <v>1848</v>
      </c>
      <c r="H70" s="38">
        <f t="shared" si="30"/>
        <v>1848</v>
      </c>
      <c r="I70" s="38">
        <f t="shared" si="30"/>
        <v>1848</v>
      </c>
      <c r="J70" s="38">
        <f t="shared" si="30"/>
        <v>1848</v>
      </c>
      <c r="K70" s="38">
        <f t="shared" si="30"/>
        <v>1848</v>
      </c>
      <c r="L70" s="38">
        <f t="shared" si="30"/>
        <v>1848</v>
      </c>
      <c r="M70" s="38">
        <f t="shared" ref="M70:W70" si="31">SUM(M71:M75)</f>
        <v>1848</v>
      </c>
      <c r="N70" s="38">
        <f t="shared" si="31"/>
        <v>1848</v>
      </c>
      <c r="O70" s="38">
        <f t="shared" si="31"/>
        <v>1848</v>
      </c>
      <c r="P70" s="38">
        <f t="shared" ref="P70" si="32">SUM(P71:P75)</f>
        <v>1848</v>
      </c>
      <c r="Q70" s="38">
        <f t="shared" si="31"/>
        <v>1848</v>
      </c>
      <c r="R70" s="38">
        <f t="shared" si="31"/>
        <v>1848</v>
      </c>
      <c r="S70" s="38">
        <f t="shared" si="31"/>
        <v>1848</v>
      </c>
      <c r="T70" s="38">
        <f t="shared" si="31"/>
        <v>1848</v>
      </c>
      <c r="U70" s="38">
        <f t="shared" si="31"/>
        <v>1848</v>
      </c>
      <c r="V70" s="38">
        <f t="shared" si="31"/>
        <v>1848</v>
      </c>
      <c r="W70" s="38">
        <f t="shared" si="31"/>
        <v>1848</v>
      </c>
    </row>
    <row r="71" spans="1:23" x14ac:dyDescent="0.25">
      <c r="A71" s="15" t="s">
        <v>63</v>
      </c>
      <c r="B71" s="2"/>
      <c r="C71" s="29"/>
      <c r="D71" s="55"/>
      <c r="E71" s="40">
        <v>1848</v>
      </c>
      <c r="F71" s="40">
        <v>1848</v>
      </c>
      <c r="G71" s="40">
        <v>1848</v>
      </c>
      <c r="H71" s="40">
        <v>1848</v>
      </c>
      <c r="I71" s="40">
        <v>1848</v>
      </c>
      <c r="J71" s="40">
        <v>1848</v>
      </c>
      <c r="K71" s="40">
        <v>1848</v>
      </c>
      <c r="L71" s="40">
        <v>1848</v>
      </c>
      <c r="M71" s="40">
        <v>1848</v>
      </c>
      <c r="N71" s="40">
        <v>1848</v>
      </c>
      <c r="O71" s="40">
        <v>1848</v>
      </c>
      <c r="P71" s="40">
        <v>1848</v>
      </c>
      <c r="Q71" s="40">
        <v>1848</v>
      </c>
      <c r="R71" s="40">
        <v>1848</v>
      </c>
      <c r="S71" s="40">
        <v>1848</v>
      </c>
      <c r="T71" s="40">
        <v>1848</v>
      </c>
      <c r="U71" s="40">
        <v>1848</v>
      </c>
      <c r="V71" s="40">
        <v>1848</v>
      </c>
      <c r="W71" s="40">
        <v>1848</v>
      </c>
    </row>
    <row r="72" spans="1:23" x14ac:dyDescent="0.25">
      <c r="A72" s="15" t="s">
        <v>64</v>
      </c>
      <c r="B72" s="2"/>
      <c r="C72" s="29"/>
      <c r="D72" s="55"/>
      <c r="E72" s="40">
        <f t="shared" ref="E72:J75" si="33">$D72*E$5</f>
        <v>0</v>
      </c>
      <c r="F72" s="40">
        <f t="shared" si="33"/>
        <v>0</v>
      </c>
      <c r="G72" s="40">
        <f t="shared" si="33"/>
        <v>0</v>
      </c>
      <c r="H72" s="40">
        <f t="shared" si="33"/>
        <v>0</v>
      </c>
      <c r="I72" s="40">
        <f t="shared" si="33"/>
        <v>0</v>
      </c>
      <c r="J72" s="40">
        <f t="shared" si="33"/>
        <v>0</v>
      </c>
      <c r="K72" s="40">
        <f t="shared" ref="K72:W75" si="34">$D72*K$5</f>
        <v>0</v>
      </c>
      <c r="L72" s="40">
        <f t="shared" si="34"/>
        <v>0</v>
      </c>
      <c r="M72" s="40">
        <f t="shared" si="34"/>
        <v>0</v>
      </c>
      <c r="N72" s="40">
        <f t="shared" si="34"/>
        <v>0</v>
      </c>
      <c r="O72" s="40">
        <f t="shared" si="34"/>
        <v>0</v>
      </c>
      <c r="P72" s="40">
        <f t="shared" si="34"/>
        <v>0</v>
      </c>
      <c r="Q72" s="40">
        <f t="shared" si="34"/>
        <v>0</v>
      </c>
      <c r="R72" s="40">
        <f t="shared" si="34"/>
        <v>0</v>
      </c>
      <c r="S72" s="40">
        <f t="shared" si="34"/>
        <v>0</v>
      </c>
      <c r="T72" s="40">
        <f t="shared" si="34"/>
        <v>0</v>
      </c>
      <c r="U72" s="40">
        <f t="shared" si="34"/>
        <v>0</v>
      </c>
      <c r="V72" s="40">
        <f t="shared" si="34"/>
        <v>0</v>
      </c>
      <c r="W72" s="40">
        <f t="shared" si="34"/>
        <v>0</v>
      </c>
    </row>
    <row r="73" spans="1:23" x14ac:dyDescent="0.25">
      <c r="A73" s="15" t="s">
        <v>65</v>
      </c>
      <c r="B73" s="2"/>
      <c r="C73" s="29"/>
      <c r="D73" s="55"/>
      <c r="E73" s="40">
        <f t="shared" si="33"/>
        <v>0</v>
      </c>
      <c r="F73" s="40">
        <f t="shared" si="33"/>
        <v>0</v>
      </c>
      <c r="G73" s="40">
        <f t="shared" si="33"/>
        <v>0</v>
      </c>
      <c r="H73" s="40">
        <f t="shared" si="33"/>
        <v>0</v>
      </c>
      <c r="I73" s="40">
        <f t="shared" si="33"/>
        <v>0</v>
      </c>
      <c r="J73" s="40">
        <f t="shared" si="33"/>
        <v>0</v>
      </c>
      <c r="K73" s="40">
        <f t="shared" si="34"/>
        <v>0</v>
      </c>
      <c r="L73" s="40">
        <f t="shared" si="34"/>
        <v>0</v>
      </c>
      <c r="M73" s="40">
        <f t="shared" si="34"/>
        <v>0</v>
      </c>
      <c r="N73" s="40">
        <f t="shared" si="34"/>
        <v>0</v>
      </c>
      <c r="O73" s="40">
        <f t="shared" si="34"/>
        <v>0</v>
      </c>
      <c r="P73" s="40">
        <f t="shared" si="34"/>
        <v>0</v>
      </c>
      <c r="Q73" s="40">
        <f t="shared" si="34"/>
        <v>0</v>
      </c>
      <c r="R73" s="40">
        <f t="shared" si="34"/>
        <v>0</v>
      </c>
      <c r="S73" s="40">
        <f t="shared" si="34"/>
        <v>0</v>
      </c>
      <c r="T73" s="40">
        <f t="shared" si="34"/>
        <v>0</v>
      </c>
      <c r="U73" s="40">
        <f t="shared" si="34"/>
        <v>0</v>
      </c>
      <c r="V73" s="40">
        <f t="shared" si="34"/>
        <v>0</v>
      </c>
      <c r="W73" s="40">
        <f t="shared" si="34"/>
        <v>0</v>
      </c>
    </row>
    <row r="74" spans="1:23" x14ac:dyDescent="0.25">
      <c r="A74" s="15" t="s">
        <v>66</v>
      </c>
      <c r="B74" s="2"/>
      <c r="C74" s="29"/>
      <c r="D74" s="55"/>
      <c r="E74" s="40">
        <f t="shared" si="33"/>
        <v>0</v>
      </c>
      <c r="F74" s="40">
        <f t="shared" si="33"/>
        <v>0</v>
      </c>
      <c r="G74" s="40">
        <f t="shared" si="33"/>
        <v>0</v>
      </c>
      <c r="H74" s="40">
        <f t="shared" si="33"/>
        <v>0</v>
      </c>
      <c r="I74" s="40">
        <f t="shared" si="33"/>
        <v>0</v>
      </c>
      <c r="J74" s="40">
        <f t="shared" si="33"/>
        <v>0</v>
      </c>
      <c r="K74" s="40">
        <f t="shared" si="34"/>
        <v>0</v>
      </c>
      <c r="L74" s="40">
        <f t="shared" si="34"/>
        <v>0</v>
      </c>
      <c r="M74" s="40">
        <f t="shared" si="34"/>
        <v>0</v>
      </c>
      <c r="N74" s="40">
        <f t="shared" si="34"/>
        <v>0</v>
      </c>
      <c r="O74" s="40">
        <f t="shared" si="34"/>
        <v>0</v>
      </c>
      <c r="P74" s="40">
        <f t="shared" si="34"/>
        <v>0</v>
      </c>
      <c r="Q74" s="40">
        <f t="shared" si="34"/>
        <v>0</v>
      </c>
      <c r="R74" s="40">
        <f t="shared" si="34"/>
        <v>0</v>
      </c>
      <c r="S74" s="40">
        <f t="shared" si="34"/>
        <v>0</v>
      </c>
      <c r="T74" s="40">
        <f t="shared" si="34"/>
        <v>0</v>
      </c>
      <c r="U74" s="40">
        <f t="shared" si="34"/>
        <v>0</v>
      </c>
      <c r="V74" s="40">
        <f t="shared" si="34"/>
        <v>0</v>
      </c>
      <c r="W74" s="40">
        <f t="shared" si="34"/>
        <v>0</v>
      </c>
    </row>
    <row r="75" spans="1:23" x14ac:dyDescent="0.25">
      <c r="A75" s="15" t="s">
        <v>67</v>
      </c>
      <c r="B75" s="2"/>
      <c r="C75" s="29"/>
      <c r="D75" s="55"/>
      <c r="E75" s="40">
        <f t="shared" si="33"/>
        <v>0</v>
      </c>
      <c r="F75" s="40">
        <f t="shared" si="33"/>
        <v>0</v>
      </c>
      <c r="G75" s="40">
        <f t="shared" si="33"/>
        <v>0</v>
      </c>
      <c r="H75" s="40">
        <f t="shared" si="33"/>
        <v>0</v>
      </c>
      <c r="I75" s="40">
        <f t="shared" si="33"/>
        <v>0</v>
      </c>
      <c r="J75" s="40">
        <f t="shared" si="33"/>
        <v>0</v>
      </c>
      <c r="K75" s="40">
        <f t="shared" si="34"/>
        <v>0</v>
      </c>
      <c r="L75" s="40">
        <f t="shared" si="34"/>
        <v>0</v>
      </c>
      <c r="M75" s="40">
        <f t="shared" si="34"/>
        <v>0</v>
      </c>
      <c r="N75" s="40">
        <f t="shared" si="34"/>
        <v>0</v>
      </c>
      <c r="O75" s="40">
        <f t="shared" si="34"/>
        <v>0</v>
      </c>
      <c r="P75" s="40">
        <f t="shared" si="34"/>
        <v>0</v>
      </c>
      <c r="Q75" s="40">
        <f t="shared" si="34"/>
        <v>0</v>
      </c>
      <c r="R75" s="40">
        <f t="shared" si="34"/>
        <v>0</v>
      </c>
      <c r="S75" s="40">
        <f t="shared" si="34"/>
        <v>0</v>
      </c>
      <c r="T75" s="40">
        <f t="shared" si="34"/>
        <v>0</v>
      </c>
      <c r="U75" s="40">
        <f t="shared" si="34"/>
        <v>0</v>
      </c>
      <c r="V75" s="40">
        <f t="shared" si="34"/>
        <v>0</v>
      </c>
      <c r="W75" s="40">
        <f t="shared" si="34"/>
        <v>0</v>
      </c>
    </row>
    <row r="76" spans="1:23" x14ac:dyDescent="0.25">
      <c r="A76" s="13" t="s">
        <v>68</v>
      </c>
      <c r="B76" s="1"/>
      <c r="C76" s="27"/>
      <c r="D76" s="53"/>
      <c r="E76" s="38">
        <f t="shared" ref="E76:L76" si="35">SUM(E77:E79)</f>
        <v>61642.063522330638</v>
      </c>
      <c r="F76" s="38">
        <f t="shared" si="35"/>
        <v>60744.61088710733</v>
      </c>
      <c r="G76" s="38">
        <f t="shared" si="35"/>
        <v>62309.604778236258</v>
      </c>
      <c r="H76" s="38">
        <f t="shared" si="35"/>
        <v>65610.816966976592</v>
      </c>
      <c r="I76" s="38">
        <f t="shared" si="35"/>
        <v>69836.204477037507</v>
      </c>
      <c r="J76" s="38">
        <f t="shared" si="35"/>
        <v>66829.346675493842</v>
      </c>
      <c r="K76" s="38">
        <f t="shared" si="35"/>
        <v>74187.377729612796</v>
      </c>
      <c r="L76" s="38">
        <f t="shared" si="35"/>
        <v>58836.787999999993</v>
      </c>
      <c r="M76" s="38">
        <f t="shared" ref="M76:W76" si="36">SUM(M77:M79)</f>
        <v>59759.854543999994</v>
      </c>
      <c r="N76" s="38">
        <f t="shared" si="36"/>
        <v>67524.118398271996</v>
      </c>
      <c r="O76" s="38">
        <f t="shared" si="36"/>
        <v>77261.154778576063</v>
      </c>
      <c r="P76" s="38">
        <f t="shared" ref="P76" si="37">SUM(P77:P79)</f>
        <v>61642.063522330638</v>
      </c>
      <c r="Q76" s="38">
        <f t="shared" si="36"/>
        <v>61642.063522330638</v>
      </c>
      <c r="R76" s="38">
        <f t="shared" si="36"/>
        <v>60744.61088710733</v>
      </c>
      <c r="S76" s="38">
        <f t="shared" si="36"/>
        <v>62309.604778236258</v>
      </c>
      <c r="T76" s="38">
        <f t="shared" si="36"/>
        <v>65610.816966976592</v>
      </c>
      <c r="U76" s="38">
        <f t="shared" si="36"/>
        <v>69836.204477037507</v>
      </c>
      <c r="V76" s="38">
        <f t="shared" si="36"/>
        <v>66829.346675493842</v>
      </c>
      <c r="W76" s="38">
        <f t="shared" si="36"/>
        <v>74187.377729612796</v>
      </c>
    </row>
    <row r="77" spans="1:23" x14ac:dyDescent="0.25">
      <c r="A77" s="15" t="s">
        <v>69</v>
      </c>
      <c r="B77" s="2"/>
      <c r="C77" s="29"/>
      <c r="D77" s="55"/>
      <c r="E77" s="40">
        <v>6000</v>
      </c>
      <c r="F77" s="40">
        <v>6000</v>
      </c>
      <c r="G77" s="40">
        <v>6000</v>
      </c>
      <c r="H77" s="40">
        <v>6000</v>
      </c>
      <c r="I77" s="40">
        <v>6000</v>
      </c>
      <c r="J77" s="40">
        <v>6000</v>
      </c>
      <c r="K77" s="40">
        <v>6000</v>
      </c>
      <c r="L77" s="40">
        <v>6000</v>
      </c>
      <c r="M77" s="40">
        <v>6000</v>
      </c>
      <c r="N77" s="40">
        <v>6000</v>
      </c>
      <c r="O77" s="40">
        <v>6000</v>
      </c>
      <c r="P77" s="40">
        <v>6000</v>
      </c>
      <c r="Q77" s="40">
        <v>6000</v>
      </c>
      <c r="R77" s="40">
        <v>6000</v>
      </c>
      <c r="S77" s="40">
        <v>6000</v>
      </c>
      <c r="T77" s="40">
        <v>6000</v>
      </c>
      <c r="U77" s="40">
        <v>6000</v>
      </c>
      <c r="V77" s="40">
        <v>6000</v>
      </c>
      <c r="W77" s="40">
        <v>6000</v>
      </c>
    </row>
    <row r="78" spans="1:23" x14ac:dyDescent="0.25">
      <c r="A78" s="15" t="s">
        <v>70</v>
      </c>
      <c r="B78" s="2"/>
      <c r="C78" s="29"/>
      <c r="D78" s="55"/>
      <c r="E78" s="40">
        <v>52442.063522330638</v>
      </c>
      <c r="F78" s="40">
        <v>51544.61088710733</v>
      </c>
      <c r="G78" s="40">
        <v>53109.604778236258</v>
      </c>
      <c r="H78" s="40">
        <v>56410.816966976592</v>
      </c>
      <c r="I78" s="40">
        <v>60636.204477037507</v>
      </c>
      <c r="J78" s="40">
        <v>57629.346675493842</v>
      </c>
      <c r="K78" s="40">
        <v>64987.377729612796</v>
      </c>
      <c r="L78" s="40">
        <v>49636.787999999993</v>
      </c>
      <c r="M78" s="40">
        <v>50559.854543999994</v>
      </c>
      <c r="N78" s="40">
        <v>58324.118398271996</v>
      </c>
      <c r="O78" s="40">
        <v>68061.154778576063</v>
      </c>
      <c r="P78" s="40">
        <v>52442.063522330638</v>
      </c>
      <c r="Q78" s="40">
        <v>52442.063522330638</v>
      </c>
      <c r="R78" s="40">
        <v>51544.61088710733</v>
      </c>
      <c r="S78" s="40">
        <v>53109.604778236258</v>
      </c>
      <c r="T78" s="40">
        <v>56410.816966976592</v>
      </c>
      <c r="U78" s="40">
        <v>60636.204477037507</v>
      </c>
      <c r="V78" s="40">
        <v>57629.346675493842</v>
      </c>
      <c r="W78" s="40">
        <v>64987.377729612796</v>
      </c>
    </row>
    <row r="79" spans="1:23" x14ac:dyDescent="0.25">
      <c r="A79" s="15" t="s">
        <v>71</v>
      </c>
      <c r="B79" s="2"/>
      <c r="C79" s="29"/>
      <c r="D79" s="55"/>
      <c r="E79" s="40">
        <v>3200</v>
      </c>
      <c r="F79" s="40">
        <v>3200</v>
      </c>
      <c r="G79" s="40">
        <v>3200</v>
      </c>
      <c r="H79" s="40">
        <v>3200</v>
      </c>
      <c r="I79" s="40">
        <v>3200</v>
      </c>
      <c r="J79" s="40">
        <v>3200</v>
      </c>
      <c r="K79" s="40">
        <v>3200</v>
      </c>
      <c r="L79" s="40">
        <v>3200</v>
      </c>
      <c r="M79" s="40">
        <v>3200</v>
      </c>
      <c r="N79" s="40">
        <v>3200</v>
      </c>
      <c r="O79" s="40">
        <v>3200</v>
      </c>
      <c r="P79" s="40">
        <v>3200</v>
      </c>
      <c r="Q79" s="40">
        <v>3200</v>
      </c>
      <c r="R79" s="40">
        <v>3200</v>
      </c>
      <c r="S79" s="40">
        <v>3200</v>
      </c>
      <c r="T79" s="40">
        <v>3200</v>
      </c>
      <c r="U79" s="40">
        <v>3200</v>
      </c>
      <c r="V79" s="40">
        <v>3200</v>
      </c>
      <c r="W79" s="40">
        <v>3200</v>
      </c>
    </row>
    <row r="80" spans="1:23" x14ac:dyDescent="0.25">
      <c r="A80" s="13" t="s">
        <v>72</v>
      </c>
      <c r="B80" s="1"/>
      <c r="C80" s="27"/>
      <c r="D80" s="53"/>
      <c r="E80" s="38">
        <f t="shared" ref="E80:L80" si="38">SUM(E81:E89)</f>
        <v>4116.666666666667</v>
      </c>
      <c r="F80" s="38">
        <f t="shared" si="38"/>
        <v>4116.666666666667</v>
      </c>
      <c r="G80" s="38">
        <f t="shared" si="38"/>
        <v>4116.666666666667</v>
      </c>
      <c r="H80" s="38">
        <f t="shared" si="38"/>
        <v>4116.666666666667</v>
      </c>
      <c r="I80" s="38">
        <f t="shared" si="38"/>
        <v>4116.666666666667</v>
      </c>
      <c r="J80" s="38">
        <f t="shared" si="38"/>
        <v>4116.666666666667</v>
      </c>
      <c r="K80" s="38">
        <f t="shared" si="38"/>
        <v>4116.666666666667</v>
      </c>
      <c r="L80" s="38">
        <f t="shared" si="38"/>
        <v>22450</v>
      </c>
      <c r="M80" s="38">
        <f t="shared" ref="M80:W80" si="39">SUM(M81:M89)</f>
        <v>2450</v>
      </c>
      <c r="N80" s="38">
        <f t="shared" si="39"/>
        <v>2450</v>
      </c>
      <c r="O80" s="38">
        <f t="shared" si="39"/>
        <v>2450</v>
      </c>
      <c r="P80" s="38">
        <f t="shared" ref="P80" si="40">SUM(P81:P89)</f>
        <v>2450</v>
      </c>
      <c r="Q80" s="38">
        <f t="shared" si="39"/>
        <v>2450</v>
      </c>
      <c r="R80" s="38">
        <f t="shared" si="39"/>
        <v>2450</v>
      </c>
      <c r="S80" s="38">
        <f t="shared" si="39"/>
        <v>2450</v>
      </c>
      <c r="T80" s="38">
        <f t="shared" si="39"/>
        <v>2450</v>
      </c>
      <c r="U80" s="38">
        <f t="shared" si="39"/>
        <v>2450</v>
      </c>
      <c r="V80" s="38">
        <f t="shared" si="39"/>
        <v>2450</v>
      </c>
      <c r="W80" s="38">
        <f t="shared" si="39"/>
        <v>2450</v>
      </c>
    </row>
    <row r="81" spans="1:23" x14ac:dyDescent="0.25">
      <c r="A81" s="15" t="s">
        <v>73</v>
      </c>
      <c r="B81" s="2"/>
      <c r="C81" s="29"/>
      <c r="D81" s="55"/>
      <c r="E81" s="40">
        <v>1666.6666666666667</v>
      </c>
      <c r="F81" s="40">
        <v>1666.6666666666667</v>
      </c>
      <c r="G81" s="40">
        <v>1666.6666666666667</v>
      </c>
      <c r="H81" s="40">
        <v>1666.6666666666667</v>
      </c>
      <c r="I81" s="40">
        <v>1666.6666666666667</v>
      </c>
      <c r="J81" s="40">
        <v>1666.6666666666667</v>
      </c>
      <c r="K81" s="40">
        <v>1666.6666666666667</v>
      </c>
      <c r="L81" s="40">
        <v>20000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</row>
    <row r="82" spans="1:23" x14ac:dyDescent="0.25">
      <c r="A82" s="15" t="s">
        <v>105</v>
      </c>
      <c r="B82" s="2"/>
      <c r="C82" s="29"/>
      <c r="D82" s="55"/>
      <c r="E82" s="40">
        <v>2450</v>
      </c>
      <c r="F82" s="40">
        <v>2450</v>
      </c>
      <c r="G82" s="40">
        <v>2450</v>
      </c>
      <c r="H82" s="40">
        <v>2450</v>
      </c>
      <c r="I82" s="40">
        <v>2450</v>
      </c>
      <c r="J82" s="40">
        <v>2450</v>
      </c>
      <c r="K82" s="40">
        <v>2450</v>
      </c>
      <c r="L82" s="40">
        <v>2450</v>
      </c>
      <c r="M82" s="40">
        <v>2450</v>
      </c>
      <c r="N82" s="40">
        <v>2450</v>
      </c>
      <c r="O82" s="40">
        <v>2450</v>
      </c>
      <c r="P82" s="40">
        <v>2450</v>
      </c>
      <c r="Q82" s="40">
        <v>2450</v>
      </c>
      <c r="R82" s="40">
        <v>2450</v>
      </c>
      <c r="S82" s="40">
        <v>2450</v>
      </c>
      <c r="T82" s="40">
        <v>2450</v>
      </c>
      <c r="U82" s="40">
        <v>2450</v>
      </c>
      <c r="V82" s="40">
        <v>2450</v>
      </c>
      <c r="W82" s="40">
        <v>2450</v>
      </c>
    </row>
    <row r="83" spans="1:23" x14ac:dyDescent="0.25">
      <c r="A83" s="15" t="s">
        <v>74</v>
      </c>
      <c r="B83" s="2"/>
      <c r="C83" s="29"/>
      <c r="D83" s="55"/>
      <c r="E83" s="40">
        <f t="shared" ref="E83:J87" si="41">$D83*E$5</f>
        <v>0</v>
      </c>
      <c r="F83" s="40">
        <f t="shared" si="41"/>
        <v>0</v>
      </c>
      <c r="G83" s="40">
        <f t="shared" si="41"/>
        <v>0</v>
      </c>
      <c r="H83" s="40">
        <f t="shared" si="41"/>
        <v>0</v>
      </c>
      <c r="I83" s="40">
        <f t="shared" si="41"/>
        <v>0</v>
      </c>
      <c r="J83" s="40">
        <f t="shared" si="41"/>
        <v>0</v>
      </c>
      <c r="K83" s="40">
        <f t="shared" ref="K83:W87" si="42">$D83*K$5</f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</row>
    <row r="84" spans="1:23" x14ac:dyDescent="0.25">
      <c r="A84" s="15" t="s">
        <v>106</v>
      </c>
      <c r="B84" s="2"/>
      <c r="C84" s="29"/>
      <c r="D84" s="55"/>
      <c r="E84" s="40">
        <f t="shared" si="41"/>
        <v>0</v>
      </c>
      <c r="F84" s="40">
        <f t="shared" si="41"/>
        <v>0</v>
      </c>
      <c r="G84" s="40">
        <f t="shared" si="41"/>
        <v>0</v>
      </c>
      <c r="H84" s="40">
        <f t="shared" si="41"/>
        <v>0</v>
      </c>
      <c r="I84" s="40">
        <f t="shared" si="41"/>
        <v>0</v>
      </c>
      <c r="J84" s="40">
        <f t="shared" si="41"/>
        <v>0</v>
      </c>
      <c r="K84" s="40">
        <f t="shared" si="42"/>
        <v>0</v>
      </c>
      <c r="L84" s="40">
        <f t="shared" si="42"/>
        <v>0</v>
      </c>
      <c r="M84" s="40">
        <f t="shared" si="42"/>
        <v>0</v>
      </c>
      <c r="N84" s="40">
        <f t="shared" si="42"/>
        <v>0</v>
      </c>
      <c r="O84" s="40">
        <f t="shared" si="42"/>
        <v>0</v>
      </c>
      <c r="P84" s="40">
        <f t="shared" si="42"/>
        <v>0</v>
      </c>
      <c r="Q84" s="40">
        <f t="shared" si="42"/>
        <v>0</v>
      </c>
      <c r="R84" s="40">
        <f t="shared" si="42"/>
        <v>0</v>
      </c>
      <c r="S84" s="40">
        <f t="shared" si="42"/>
        <v>0</v>
      </c>
      <c r="T84" s="40">
        <f t="shared" si="42"/>
        <v>0</v>
      </c>
      <c r="U84" s="40">
        <f t="shared" si="42"/>
        <v>0</v>
      </c>
      <c r="V84" s="40">
        <f t="shared" si="42"/>
        <v>0</v>
      </c>
      <c r="W84" s="40">
        <f t="shared" si="42"/>
        <v>0</v>
      </c>
    </row>
    <row r="85" spans="1:23" x14ac:dyDescent="0.25">
      <c r="A85" s="15" t="s">
        <v>75</v>
      </c>
      <c r="B85" s="2"/>
      <c r="C85" s="29"/>
      <c r="D85" s="55"/>
      <c r="E85" s="40">
        <f t="shared" si="41"/>
        <v>0</v>
      </c>
      <c r="F85" s="40">
        <f t="shared" si="41"/>
        <v>0</v>
      </c>
      <c r="G85" s="40">
        <f t="shared" si="41"/>
        <v>0</v>
      </c>
      <c r="H85" s="40">
        <f t="shared" si="41"/>
        <v>0</v>
      </c>
      <c r="I85" s="40">
        <f t="shared" si="41"/>
        <v>0</v>
      </c>
      <c r="J85" s="40">
        <f t="shared" si="41"/>
        <v>0</v>
      </c>
      <c r="K85" s="40">
        <f t="shared" si="42"/>
        <v>0</v>
      </c>
      <c r="L85" s="40">
        <f t="shared" si="42"/>
        <v>0</v>
      </c>
      <c r="M85" s="40">
        <f t="shared" si="42"/>
        <v>0</v>
      </c>
      <c r="N85" s="40">
        <f t="shared" si="42"/>
        <v>0</v>
      </c>
      <c r="O85" s="40">
        <f t="shared" si="42"/>
        <v>0</v>
      </c>
      <c r="P85" s="40">
        <f t="shared" si="42"/>
        <v>0</v>
      </c>
      <c r="Q85" s="40">
        <f t="shared" si="42"/>
        <v>0</v>
      </c>
      <c r="R85" s="40">
        <f t="shared" si="42"/>
        <v>0</v>
      </c>
      <c r="S85" s="40">
        <f t="shared" si="42"/>
        <v>0</v>
      </c>
      <c r="T85" s="40">
        <f t="shared" si="42"/>
        <v>0</v>
      </c>
      <c r="U85" s="40">
        <f t="shared" si="42"/>
        <v>0</v>
      </c>
      <c r="V85" s="40">
        <f t="shared" si="42"/>
        <v>0</v>
      </c>
      <c r="W85" s="40">
        <f t="shared" si="42"/>
        <v>0</v>
      </c>
    </row>
    <row r="86" spans="1:23" x14ac:dyDescent="0.25">
      <c r="A86" s="15" t="s">
        <v>76</v>
      </c>
      <c r="B86" s="2"/>
      <c r="C86" s="29"/>
      <c r="D86" s="55"/>
      <c r="E86" s="40">
        <f t="shared" si="41"/>
        <v>0</v>
      </c>
      <c r="F86" s="40">
        <f t="shared" si="41"/>
        <v>0</v>
      </c>
      <c r="G86" s="40">
        <f t="shared" si="41"/>
        <v>0</v>
      </c>
      <c r="H86" s="40">
        <f t="shared" si="41"/>
        <v>0</v>
      </c>
      <c r="I86" s="40">
        <f t="shared" si="41"/>
        <v>0</v>
      </c>
      <c r="J86" s="40">
        <f t="shared" si="41"/>
        <v>0</v>
      </c>
      <c r="K86" s="40">
        <f t="shared" si="42"/>
        <v>0</v>
      </c>
      <c r="L86" s="40">
        <f t="shared" si="42"/>
        <v>0</v>
      </c>
      <c r="M86" s="40">
        <f t="shared" si="42"/>
        <v>0</v>
      </c>
      <c r="N86" s="40">
        <f t="shared" si="42"/>
        <v>0</v>
      </c>
      <c r="O86" s="40">
        <f t="shared" si="42"/>
        <v>0</v>
      </c>
      <c r="P86" s="40">
        <f t="shared" si="42"/>
        <v>0</v>
      </c>
      <c r="Q86" s="40">
        <f t="shared" si="42"/>
        <v>0</v>
      </c>
      <c r="R86" s="40">
        <f t="shared" si="42"/>
        <v>0</v>
      </c>
      <c r="S86" s="40">
        <f t="shared" si="42"/>
        <v>0</v>
      </c>
      <c r="T86" s="40">
        <f t="shared" si="42"/>
        <v>0</v>
      </c>
      <c r="U86" s="40">
        <f t="shared" si="42"/>
        <v>0</v>
      </c>
      <c r="V86" s="40">
        <f t="shared" si="42"/>
        <v>0</v>
      </c>
      <c r="W86" s="40">
        <f t="shared" si="42"/>
        <v>0</v>
      </c>
    </row>
    <row r="87" spans="1:23" x14ac:dyDescent="0.25">
      <c r="A87" s="15" t="s">
        <v>77</v>
      </c>
      <c r="B87" s="2"/>
      <c r="C87" s="29"/>
      <c r="D87" s="55"/>
      <c r="E87" s="40">
        <f t="shared" si="41"/>
        <v>0</v>
      </c>
      <c r="F87" s="40">
        <f t="shared" si="41"/>
        <v>0</v>
      </c>
      <c r="G87" s="40">
        <f t="shared" si="41"/>
        <v>0</v>
      </c>
      <c r="H87" s="40">
        <f t="shared" si="41"/>
        <v>0</v>
      </c>
      <c r="I87" s="40">
        <f t="shared" si="41"/>
        <v>0</v>
      </c>
      <c r="J87" s="40">
        <f t="shared" si="41"/>
        <v>0</v>
      </c>
      <c r="K87" s="40">
        <f t="shared" si="42"/>
        <v>0</v>
      </c>
      <c r="L87" s="40">
        <f t="shared" si="42"/>
        <v>0</v>
      </c>
      <c r="M87" s="40">
        <f t="shared" si="42"/>
        <v>0</v>
      </c>
      <c r="N87" s="40">
        <f t="shared" si="42"/>
        <v>0</v>
      </c>
      <c r="O87" s="40">
        <f t="shared" si="42"/>
        <v>0</v>
      </c>
      <c r="P87" s="40">
        <f t="shared" si="42"/>
        <v>0</v>
      </c>
      <c r="Q87" s="40">
        <f t="shared" si="42"/>
        <v>0</v>
      </c>
      <c r="R87" s="40">
        <f t="shared" si="42"/>
        <v>0</v>
      </c>
      <c r="S87" s="40">
        <f t="shared" si="42"/>
        <v>0</v>
      </c>
      <c r="T87" s="40">
        <f t="shared" si="42"/>
        <v>0</v>
      </c>
      <c r="U87" s="40">
        <f t="shared" si="42"/>
        <v>0</v>
      </c>
      <c r="V87" s="40">
        <f t="shared" si="42"/>
        <v>0</v>
      </c>
      <c r="W87" s="40">
        <f t="shared" si="42"/>
        <v>0</v>
      </c>
    </row>
    <row r="88" spans="1:23" x14ac:dyDescent="0.25">
      <c r="A88" s="15" t="s">
        <v>78</v>
      </c>
      <c r="B88" s="2"/>
      <c r="C88" s="29"/>
      <c r="D88" s="55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1:23" x14ac:dyDescent="0.25">
      <c r="A89" s="15" t="s">
        <v>79</v>
      </c>
      <c r="B89" s="2"/>
      <c r="C89" s="29"/>
      <c r="D89" s="55"/>
      <c r="E89" s="40">
        <f t="shared" ref="E89:W89" si="43">$D89*E$5</f>
        <v>0</v>
      </c>
      <c r="F89" s="40">
        <f t="shared" si="43"/>
        <v>0</v>
      </c>
      <c r="G89" s="40">
        <f t="shared" si="43"/>
        <v>0</v>
      </c>
      <c r="H89" s="40">
        <f t="shared" si="43"/>
        <v>0</v>
      </c>
      <c r="I89" s="40">
        <f t="shared" si="43"/>
        <v>0</v>
      </c>
      <c r="J89" s="40">
        <f t="shared" si="43"/>
        <v>0</v>
      </c>
      <c r="K89" s="40">
        <f t="shared" si="43"/>
        <v>0</v>
      </c>
      <c r="L89" s="40">
        <f t="shared" si="43"/>
        <v>0</v>
      </c>
      <c r="M89" s="40">
        <f t="shared" si="43"/>
        <v>0</v>
      </c>
      <c r="N89" s="40">
        <f t="shared" si="43"/>
        <v>0</v>
      </c>
      <c r="O89" s="40">
        <f t="shared" si="43"/>
        <v>0</v>
      </c>
      <c r="P89" s="40">
        <f t="shared" si="43"/>
        <v>0</v>
      </c>
      <c r="Q89" s="40">
        <f t="shared" si="43"/>
        <v>0</v>
      </c>
      <c r="R89" s="40">
        <f t="shared" si="43"/>
        <v>0</v>
      </c>
      <c r="S89" s="40">
        <f t="shared" si="43"/>
        <v>0</v>
      </c>
      <c r="T89" s="40">
        <f t="shared" si="43"/>
        <v>0</v>
      </c>
      <c r="U89" s="40">
        <f t="shared" si="43"/>
        <v>0</v>
      </c>
      <c r="V89" s="40">
        <f t="shared" si="43"/>
        <v>0</v>
      </c>
      <c r="W89" s="40">
        <f t="shared" si="43"/>
        <v>0</v>
      </c>
    </row>
    <row r="90" spans="1:23" x14ac:dyDescent="0.25">
      <c r="A90" s="13" t="s">
        <v>80</v>
      </c>
      <c r="B90" s="1"/>
      <c r="C90" s="27"/>
      <c r="D90" s="53"/>
      <c r="E90" s="38">
        <f t="shared" ref="E90:L90" si="44">SUM(E91:E96)</f>
        <v>0</v>
      </c>
      <c r="F90" s="38">
        <f t="shared" si="44"/>
        <v>0</v>
      </c>
      <c r="G90" s="38">
        <f t="shared" si="44"/>
        <v>3000</v>
      </c>
      <c r="H90" s="38">
        <f t="shared" si="44"/>
        <v>5000</v>
      </c>
      <c r="I90" s="38">
        <f t="shared" si="44"/>
        <v>0</v>
      </c>
      <c r="J90" s="38">
        <f t="shared" si="44"/>
        <v>0</v>
      </c>
      <c r="K90" s="38">
        <f t="shared" si="44"/>
        <v>0</v>
      </c>
      <c r="L90" s="38">
        <f t="shared" si="44"/>
        <v>0</v>
      </c>
      <c r="M90" s="38">
        <f t="shared" ref="M90:W90" si="45">SUM(M91:M96)</f>
        <v>29000</v>
      </c>
      <c r="N90" s="38">
        <f t="shared" si="45"/>
        <v>0</v>
      </c>
      <c r="O90" s="38">
        <f t="shared" si="45"/>
        <v>0</v>
      </c>
      <c r="P90" s="38">
        <f t="shared" ref="P90" si="46">SUM(P91:P96)</f>
        <v>0</v>
      </c>
      <c r="Q90" s="38">
        <f t="shared" si="45"/>
        <v>0</v>
      </c>
      <c r="R90" s="38">
        <f t="shared" si="45"/>
        <v>0</v>
      </c>
      <c r="S90" s="38">
        <f t="shared" si="45"/>
        <v>3000</v>
      </c>
      <c r="T90" s="38">
        <f t="shared" si="45"/>
        <v>5000</v>
      </c>
      <c r="U90" s="38">
        <f t="shared" si="45"/>
        <v>0</v>
      </c>
      <c r="V90" s="38">
        <f t="shared" si="45"/>
        <v>0</v>
      </c>
      <c r="W90" s="38">
        <f t="shared" si="45"/>
        <v>0</v>
      </c>
    </row>
    <row r="91" spans="1:23" x14ac:dyDescent="0.25">
      <c r="A91" s="15" t="s">
        <v>81</v>
      </c>
      <c r="B91" s="2"/>
      <c r="C91" s="29"/>
      <c r="D91" s="55"/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</row>
    <row r="92" spans="1:23" x14ac:dyDescent="0.25">
      <c r="A92" s="15" t="s">
        <v>82</v>
      </c>
      <c r="B92" s="2"/>
      <c r="C92" s="29"/>
      <c r="D92" s="55"/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</row>
    <row r="93" spans="1:23" x14ac:dyDescent="0.25">
      <c r="A93" s="15" t="s">
        <v>83</v>
      </c>
      <c r="B93" s="2"/>
      <c r="C93" s="29"/>
      <c r="D93" s="55"/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22000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</row>
    <row r="94" spans="1:23" x14ac:dyDescent="0.25">
      <c r="A94" s="15" t="s">
        <v>84</v>
      </c>
      <c r="B94" s="2"/>
      <c r="C94" s="29"/>
      <c r="D94" s="55"/>
      <c r="E94" s="40">
        <v>0</v>
      </c>
      <c r="F94" s="40">
        <v>0</v>
      </c>
      <c r="G94" s="40">
        <v>3000</v>
      </c>
      <c r="H94" s="40">
        <v>5000</v>
      </c>
      <c r="I94" s="40">
        <v>0</v>
      </c>
      <c r="J94" s="40">
        <v>0</v>
      </c>
      <c r="K94" s="40">
        <v>0</v>
      </c>
      <c r="L94" s="40">
        <v>0</v>
      </c>
      <c r="M94" s="40">
        <v>7000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3000</v>
      </c>
      <c r="T94" s="40">
        <v>5000</v>
      </c>
      <c r="U94" s="40">
        <v>0</v>
      </c>
      <c r="V94" s="40">
        <v>0</v>
      </c>
      <c r="W94" s="40">
        <v>0</v>
      </c>
    </row>
    <row r="95" spans="1:23" x14ac:dyDescent="0.25">
      <c r="A95" s="15" t="s">
        <v>85</v>
      </c>
      <c r="B95" s="2"/>
      <c r="C95" s="29"/>
      <c r="D95" s="55"/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</row>
    <row r="96" spans="1:23" x14ac:dyDescent="0.25">
      <c r="A96" s="15" t="s">
        <v>86</v>
      </c>
      <c r="B96" s="2"/>
      <c r="C96" s="29"/>
      <c r="D96" s="55"/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</row>
    <row r="97" spans="1:23" x14ac:dyDescent="0.25">
      <c r="A97" s="12" t="s">
        <v>87</v>
      </c>
      <c r="B97" s="1"/>
      <c r="C97" s="27"/>
      <c r="D97" s="53"/>
      <c r="E97" s="38">
        <f t="shared" ref="E97:L97" si="47">E7-E8</f>
        <v>3692780.0369438748</v>
      </c>
      <c r="F97" s="38">
        <f t="shared" si="47"/>
        <v>3577753.3202678449</v>
      </c>
      <c r="G97" s="38">
        <f t="shared" si="47"/>
        <v>3607610.2025965769</v>
      </c>
      <c r="H97" s="38">
        <f t="shared" si="47"/>
        <v>4151104.6011427417</v>
      </c>
      <c r="I97" s="38">
        <f t="shared" si="47"/>
        <v>4532615.0977256885</v>
      </c>
      <c r="J97" s="38">
        <f t="shared" si="47"/>
        <v>4288686.1868958166</v>
      </c>
      <c r="K97" s="38">
        <f t="shared" si="47"/>
        <v>5013980.4797780365</v>
      </c>
      <c r="L97" s="38">
        <f t="shared" si="47"/>
        <v>3393385.175792424</v>
      </c>
      <c r="M97" s="38">
        <f t="shared" ref="M97:W97" si="48">M7-M8</f>
        <v>3194878.1431537573</v>
      </c>
      <c r="N97" s="38">
        <f t="shared" si="48"/>
        <v>4219805.012172888</v>
      </c>
      <c r="O97" s="38">
        <f t="shared" si="48"/>
        <v>5323785.9009967232</v>
      </c>
      <c r="P97" s="38">
        <f t="shared" ref="P97" si="49">P7-P8</f>
        <v>3721045.8702772083</v>
      </c>
      <c r="Q97" s="38">
        <f t="shared" si="48"/>
        <v>3721045.8702772083</v>
      </c>
      <c r="R97" s="38">
        <f t="shared" si="48"/>
        <v>3606019.1536011789</v>
      </c>
      <c r="S97" s="38">
        <f t="shared" si="48"/>
        <v>3635876.0359299099</v>
      </c>
      <c r="T97" s="38">
        <f t="shared" si="48"/>
        <v>4179370.4344760757</v>
      </c>
      <c r="U97" s="38">
        <f t="shared" si="48"/>
        <v>4557714.2643923555</v>
      </c>
      <c r="V97" s="38">
        <f t="shared" si="48"/>
        <v>4313785.3535624836</v>
      </c>
      <c r="W97" s="38">
        <f t="shared" si="48"/>
        <v>5039079.6464447035</v>
      </c>
    </row>
    <row r="98" spans="1:23" x14ac:dyDescent="0.25">
      <c r="A98" s="13" t="s">
        <v>88</v>
      </c>
      <c r="B98" s="1"/>
      <c r="C98" s="27"/>
      <c r="D98" s="53"/>
      <c r="E98" s="38">
        <v>1693419.0695603983</v>
      </c>
      <c r="F98" s="38">
        <v>1679646.5931650181</v>
      </c>
      <c r="G98" s="38">
        <v>1746618.8082514841</v>
      </c>
      <c r="H98" s="38">
        <v>1684958.4976361201</v>
      </c>
      <c r="I98" s="38">
        <v>1669232.1709000438</v>
      </c>
      <c r="J98" s="38">
        <v>1733743.9913780796</v>
      </c>
      <c r="K98" s="38">
        <v>1764717.285769019</v>
      </c>
      <c r="L98" s="38">
        <v>1658024.4151826825</v>
      </c>
      <c r="M98" s="38">
        <v>1603007.7601377587</v>
      </c>
      <c r="N98" s="38">
        <v>1640769.6932602553</v>
      </c>
      <c r="O98" s="38">
        <v>1741620.8048024261</v>
      </c>
      <c r="P98" s="38">
        <v>1688095.1781871365</v>
      </c>
      <c r="Q98" s="38">
        <v>1688095.1781871365</v>
      </c>
      <c r="R98" s="38">
        <v>1680760.8639946363</v>
      </c>
      <c r="S98" s="38">
        <v>1739352.325400572</v>
      </c>
      <c r="T98" s="38">
        <v>1680076.6611115823</v>
      </c>
      <c r="U98" s="38">
        <v>1678941.4808345181</v>
      </c>
      <c r="V98" s="38">
        <v>1724357.5010387318</v>
      </c>
      <c r="W98" s="38">
        <v>1766363.5797916793</v>
      </c>
    </row>
    <row r="99" spans="1:23" x14ac:dyDescent="0.25">
      <c r="A99" s="13" t="s">
        <v>89</v>
      </c>
      <c r="B99" s="1"/>
      <c r="C99" s="27"/>
      <c r="D99" s="53"/>
      <c r="E99" s="38">
        <v>450363.93343966804</v>
      </c>
      <c r="F99" s="38">
        <v>446821.23127979506</v>
      </c>
      <c r="G99" s="38">
        <v>415442.415796032</v>
      </c>
      <c r="H99" s="38">
        <v>435475.35850057151</v>
      </c>
      <c r="I99" s="38">
        <v>404822.73315732408</v>
      </c>
      <c r="J99" s="38">
        <v>408163.98109818698</v>
      </c>
      <c r="K99" s="38">
        <v>877292.07331615034</v>
      </c>
      <c r="L99" s="38">
        <v>428399.97119523777</v>
      </c>
      <c r="M99" s="38">
        <v>402024.66202600306</v>
      </c>
      <c r="N99" s="38">
        <v>383262.77651930443</v>
      </c>
      <c r="O99" s="38">
        <v>507256.79549018695</v>
      </c>
      <c r="P99" s="38">
        <v>441222.8135370019</v>
      </c>
      <c r="Q99" s="38">
        <v>441222.8135370019</v>
      </c>
      <c r="R99" s="38">
        <v>437770.52268890862</v>
      </c>
      <c r="S99" s="38">
        <v>406649.51664694777</v>
      </c>
      <c r="T99" s="38">
        <v>427059.40697180858</v>
      </c>
      <c r="U99" s="38">
        <v>396624.37054029549</v>
      </c>
      <c r="V99" s="38">
        <v>403360.25167317339</v>
      </c>
      <c r="W99" s="38">
        <v>542234.14222464536</v>
      </c>
    </row>
    <row r="100" spans="1:23" x14ac:dyDescent="0.25">
      <c r="A100" s="13" t="s">
        <v>90</v>
      </c>
      <c r="B100" s="1"/>
      <c r="C100" s="27"/>
      <c r="D100" s="53"/>
      <c r="E100" s="38">
        <f t="shared" ref="E100:L100" si="50">SUM(E101:E105)</f>
        <v>11616</v>
      </c>
      <c r="F100" s="38">
        <f t="shared" si="50"/>
        <v>11616</v>
      </c>
      <c r="G100" s="38">
        <f t="shared" si="50"/>
        <v>11616</v>
      </c>
      <c r="H100" s="38">
        <f t="shared" si="50"/>
        <v>11616</v>
      </c>
      <c r="I100" s="38">
        <f t="shared" si="50"/>
        <v>11616</v>
      </c>
      <c r="J100" s="38">
        <f t="shared" si="50"/>
        <v>11616</v>
      </c>
      <c r="K100" s="38">
        <f t="shared" si="50"/>
        <v>11616</v>
      </c>
      <c r="L100" s="38">
        <f t="shared" si="50"/>
        <v>11616</v>
      </c>
      <c r="M100" s="38">
        <f t="shared" ref="M100:W100" si="51">SUM(M101:M105)</f>
        <v>11616</v>
      </c>
      <c r="N100" s="38">
        <f t="shared" si="51"/>
        <v>11616</v>
      </c>
      <c r="O100" s="38">
        <f t="shared" si="51"/>
        <v>11616</v>
      </c>
      <c r="P100" s="38">
        <f t="shared" ref="P100" si="52">SUM(P101:P105)</f>
        <v>11616</v>
      </c>
      <c r="Q100" s="38">
        <f t="shared" si="51"/>
        <v>11616</v>
      </c>
      <c r="R100" s="38">
        <f t="shared" si="51"/>
        <v>11616</v>
      </c>
      <c r="S100" s="38">
        <f t="shared" si="51"/>
        <v>11616</v>
      </c>
      <c r="T100" s="38">
        <f t="shared" si="51"/>
        <v>11616</v>
      </c>
      <c r="U100" s="38">
        <f t="shared" si="51"/>
        <v>11616</v>
      </c>
      <c r="V100" s="38">
        <f t="shared" si="51"/>
        <v>11616</v>
      </c>
      <c r="W100" s="38">
        <f t="shared" si="51"/>
        <v>11616</v>
      </c>
    </row>
    <row r="101" spans="1:23" x14ac:dyDescent="0.25">
      <c r="A101" s="19" t="s">
        <v>91</v>
      </c>
      <c r="B101" s="2"/>
      <c r="C101" s="29"/>
      <c r="D101" s="55"/>
      <c r="E101" s="40">
        <v>11366</v>
      </c>
      <c r="F101" s="40">
        <v>11366</v>
      </c>
      <c r="G101" s="40">
        <v>11366</v>
      </c>
      <c r="H101" s="40">
        <v>11366</v>
      </c>
      <c r="I101" s="40">
        <v>11366</v>
      </c>
      <c r="J101" s="40">
        <v>11366</v>
      </c>
      <c r="K101" s="40">
        <v>11366</v>
      </c>
      <c r="L101" s="40">
        <v>11366</v>
      </c>
      <c r="M101" s="40">
        <v>11366</v>
      </c>
      <c r="N101" s="40">
        <v>11366</v>
      </c>
      <c r="O101" s="40">
        <v>11366</v>
      </c>
      <c r="P101" s="40">
        <v>11366</v>
      </c>
      <c r="Q101" s="40">
        <v>11366</v>
      </c>
      <c r="R101" s="40">
        <v>11366</v>
      </c>
      <c r="S101" s="40">
        <v>11366</v>
      </c>
      <c r="T101" s="40">
        <v>11366</v>
      </c>
      <c r="U101" s="40">
        <v>11366</v>
      </c>
      <c r="V101" s="40">
        <v>11366</v>
      </c>
      <c r="W101" s="40">
        <v>11366</v>
      </c>
    </row>
    <row r="102" spans="1:23" x14ac:dyDescent="0.25">
      <c r="A102" s="19" t="s">
        <v>92</v>
      </c>
      <c r="B102" s="2"/>
      <c r="C102" s="29"/>
      <c r="D102" s="55"/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:23" x14ac:dyDescent="0.25">
      <c r="A103" s="19" t="s">
        <v>93</v>
      </c>
      <c r="B103" s="2"/>
      <c r="C103" s="29"/>
      <c r="D103" s="55"/>
      <c r="E103" s="40">
        <v>250</v>
      </c>
      <c r="F103" s="40">
        <v>250</v>
      </c>
      <c r="G103" s="40">
        <v>250</v>
      </c>
      <c r="H103" s="40">
        <v>250</v>
      </c>
      <c r="I103" s="40">
        <v>250</v>
      </c>
      <c r="J103" s="40">
        <v>250</v>
      </c>
      <c r="K103" s="40">
        <v>250</v>
      </c>
      <c r="L103" s="40">
        <v>250</v>
      </c>
      <c r="M103" s="40">
        <v>250</v>
      </c>
      <c r="N103" s="40">
        <v>250</v>
      </c>
      <c r="O103" s="40">
        <v>250</v>
      </c>
      <c r="P103" s="40">
        <v>250</v>
      </c>
      <c r="Q103" s="40">
        <v>250</v>
      </c>
      <c r="R103" s="40">
        <v>250</v>
      </c>
      <c r="S103" s="40">
        <v>250</v>
      </c>
      <c r="T103" s="40">
        <v>250</v>
      </c>
      <c r="U103" s="40">
        <v>250</v>
      </c>
      <c r="V103" s="40">
        <v>250</v>
      </c>
      <c r="W103" s="40">
        <v>250</v>
      </c>
    </row>
    <row r="104" spans="1:23" x14ac:dyDescent="0.25">
      <c r="A104" s="19" t="s">
        <v>94</v>
      </c>
      <c r="B104" s="2"/>
      <c r="C104" s="29"/>
      <c r="D104" s="55"/>
      <c r="E104" s="40">
        <f t="shared" ref="E104:J105" si="53">$D104*E$5</f>
        <v>0</v>
      </c>
      <c r="F104" s="40">
        <f t="shared" si="53"/>
        <v>0</v>
      </c>
      <c r="G104" s="40">
        <f t="shared" si="53"/>
        <v>0</v>
      </c>
      <c r="H104" s="40">
        <f t="shared" si="53"/>
        <v>0</v>
      </c>
      <c r="I104" s="40">
        <f t="shared" si="53"/>
        <v>0</v>
      </c>
      <c r="J104" s="40">
        <f t="shared" si="53"/>
        <v>0</v>
      </c>
      <c r="K104" s="40">
        <f t="shared" ref="K104:W105" si="54">$D104*K$5</f>
        <v>0</v>
      </c>
      <c r="L104" s="40">
        <f t="shared" si="54"/>
        <v>0</v>
      </c>
      <c r="M104" s="40">
        <f t="shared" si="54"/>
        <v>0</v>
      </c>
      <c r="N104" s="40">
        <f t="shared" si="54"/>
        <v>0</v>
      </c>
      <c r="O104" s="40">
        <f t="shared" si="54"/>
        <v>0</v>
      </c>
      <c r="P104" s="40">
        <f t="shared" si="54"/>
        <v>0</v>
      </c>
      <c r="Q104" s="40">
        <f t="shared" si="54"/>
        <v>0</v>
      </c>
      <c r="R104" s="40">
        <f t="shared" si="54"/>
        <v>0</v>
      </c>
      <c r="S104" s="40">
        <f t="shared" si="54"/>
        <v>0</v>
      </c>
      <c r="T104" s="40">
        <f t="shared" si="54"/>
        <v>0</v>
      </c>
      <c r="U104" s="40">
        <f t="shared" si="54"/>
        <v>0</v>
      </c>
      <c r="V104" s="40">
        <f t="shared" si="54"/>
        <v>0</v>
      </c>
      <c r="W104" s="40">
        <f t="shared" si="54"/>
        <v>0</v>
      </c>
    </row>
    <row r="105" spans="1:23" ht="15.75" thickBot="1" x14ac:dyDescent="0.3">
      <c r="A105" s="19" t="s">
        <v>95</v>
      </c>
      <c r="B105" s="2"/>
      <c r="C105" s="29"/>
      <c r="D105" s="55"/>
      <c r="E105" s="40">
        <f t="shared" si="53"/>
        <v>0</v>
      </c>
      <c r="F105" s="40">
        <f t="shared" si="53"/>
        <v>0</v>
      </c>
      <c r="G105" s="40">
        <f t="shared" si="53"/>
        <v>0</v>
      </c>
      <c r="H105" s="40">
        <f t="shared" si="53"/>
        <v>0</v>
      </c>
      <c r="I105" s="40">
        <f t="shared" si="53"/>
        <v>0</v>
      </c>
      <c r="J105" s="40">
        <f t="shared" si="53"/>
        <v>0</v>
      </c>
      <c r="K105" s="40">
        <f t="shared" si="54"/>
        <v>0</v>
      </c>
      <c r="L105" s="40">
        <f t="shared" si="54"/>
        <v>0</v>
      </c>
      <c r="M105" s="40">
        <f t="shared" si="54"/>
        <v>0</v>
      </c>
      <c r="N105" s="40">
        <f t="shared" si="54"/>
        <v>0</v>
      </c>
      <c r="O105" s="40">
        <f t="shared" si="54"/>
        <v>0</v>
      </c>
      <c r="P105" s="40">
        <f t="shared" si="54"/>
        <v>0</v>
      </c>
      <c r="Q105" s="40">
        <f t="shared" si="54"/>
        <v>0</v>
      </c>
      <c r="R105" s="40">
        <f t="shared" si="54"/>
        <v>0</v>
      </c>
      <c r="S105" s="40">
        <f t="shared" si="54"/>
        <v>0</v>
      </c>
      <c r="T105" s="40">
        <f t="shared" si="54"/>
        <v>0</v>
      </c>
      <c r="U105" s="40">
        <f t="shared" si="54"/>
        <v>0</v>
      </c>
      <c r="V105" s="40">
        <f t="shared" si="54"/>
        <v>0</v>
      </c>
      <c r="W105" s="40">
        <f t="shared" si="54"/>
        <v>0</v>
      </c>
    </row>
    <row r="106" spans="1:23" ht="15.75" thickBot="1" x14ac:dyDescent="0.3">
      <c r="A106" s="21" t="s">
        <v>96</v>
      </c>
      <c r="B106" s="7"/>
      <c r="C106" s="33"/>
      <c r="D106" s="57"/>
      <c r="E106" s="44">
        <f t="shared" ref="E106:L106" si="55">E97-E98-E99-E100</f>
        <v>1537381.0339438084</v>
      </c>
      <c r="F106" s="44">
        <f t="shared" si="55"/>
        <v>1439669.4958230318</v>
      </c>
      <c r="G106" s="44">
        <f t="shared" si="55"/>
        <v>1433932.9785490609</v>
      </c>
      <c r="H106" s="44">
        <f t="shared" si="55"/>
        <v>2019054.7450060504</v>
      </c>
      <c r="I106" s="44">
        <f t="shared" si="55"/>
        <v>2446944.1936683203</v>
      </c>
      <c r="J106" s="44">
        <f t="shared" si="55"/>
        <v>2135162.2144195498</v>
      </c>
      <c r="K106" s="44">
        <f t="shared" si="55"/>
        <v>2360355.1206928669</v>
      </c>
      <c r="L106" s="44">
        <f t="shared" si="55"/>
        <v>1295344.7894145038</v>
      </c>
      <c r="M106" s="44">
        <f t="shared" ref="M106:W106" si="56">M97-M98-M99-M100</f>
        <v>1178229.7209899956</v>
      </c>
      <c r="N106" s="44">
        <f t="shared" si="56"/>
        <v>2184156.5423933282</v>
      </c>
      <c r="O106" s="44">
        <f t="shared" si="56"/>
        <v>3063292.3007041099</v>
      </c>
      <c r="P106" s="44">
        <f t="shared" ref="P106" si="57">P97-P98-P99-P100</f>
        <v>1580111.8785530699</v>
      </c>
      <c r="Q106" s="44">
        <f t="shared" si="56"/>
        <v>1580111.8785530699</v>
      </c>
      <c r="R106" s="44">
        <f t="shared" si="56"/>
        <v>1475871.7669176338</v>
      </c>
      <c r="S106" s="44">
        <f t="shared" si="56"/>
        <v>1478258.1938823902</v>
      </c>
      <c r="T106" s="44">
        <f t="shared" si="56"/>
        <v>2060618.3663926851</v>
      </c>
      <c r="U106" s="44">
        <f t="shared" si="56"/>
        <v>2470532.4130175421</v>
      </c>
      <c r="V106" s="44">
        <f t="shared" si="56"/>
        <v>2174451.6008505784</v>
      </c>
      <c r="W106" s="44">
        <f t="shared" si="56"/>
        <v>2718865.9244283792</v>
      </c>
    </row>
    <row r="107" spans="1:23" x14ac:dyDescent="0.25">
      <c r="A107" s="22" t="s">
        <v>97</v>
      </c>
      <c r="B107" s="1"/>
      <c r="C107" s="27"/>
      <c r="D107" s="53"/>
      <c r="E107" s="38">
        <f t="shared" ref="E107:W107" si="58">$D107*E$5</f>
        <v>0</v>
      </c>
      <c r="F107" s="38">
        <f t="shared" si="58"/>
        <v>0</v>
      </c>
      <c r="G107" s="38">
        <f t="shared" si="58"/>
        <v>0</v>
      </c>
      <c r="H107" s="38">
        <f t="shared" si="58"/>
        <v>0</v>
      </c>
      <c r="I107" s="38">
        <f t="shared" si="58"/>
        <v>0</v>
      </c>
      <c r="J107" s="38">
        <f t="shared" si="58"/>
        <v>0</v>
      </c>
      <c r="K107" s="38">
        <f t="shared" si="58"/>
        <v>0</v>
      </c>
      <c r="L107" s="38">
        <f t="shared" si="58"/>
        <v>0</v>
      </c>
      <c r="M107" s="38">
        <f t="shared" si="58"/>
        <v>0</v>
      </c>
      <c r="N107" s="38">
        <f t="shared" si="58"/>
        <v>0</v>
      </c>
      <c r="O107" s="38">
        <f t="shared" si="58"/>
        <v>0</v>
      </c>
      <c r="P107" s="38">
        <f t="shared" si="58"/>
        <v>0</v>
      </c>
      <c r="Q107" s="38">
        <f t="shared" si="58"/>
        <v>0</v>
      </c>
      <c r="R107" s="38">
        <f t="shared" si="58"/>
        <v>0</v>
      </c>
      <c r="S107" s="38">
        <f t="shared" si="58"/>
        <v>0</v>
      </c>
      <c r="T107" s="38">
        <f t="shared" si="58"/>
        <v>0</v>
      </c>
      <c r="U107" s="38">
        <f t="shared" si="58"/>
        <v>0</v>
      </c>
      <c r="V107" s="38">
        <f t="shared" si="58"/>
        <v>0</v>
      </c>
      <c r="W107" s="38">
        <f t="shared" si="58"/>
        <v>0</v>
      </c>
    </row>
    <row r="108" spans="1:23" x14ac:dyDescent="0.25">
      <c r="A108" s="22" t="s">
        <v>98</v>
      </c>
      <c r="B108" s="1"/>
      <c r="C108" s="27"/>
      <c r="D108" s="53"/>
      <c r="E108" s="38">
        <v>26299.73</v>
      </c>
      <c r="F108" s="38">
        <v>31709.56606557377</v>
      </c>
      <c r="G108" s="38">
        <v>31709.56606557377</v>
      </c>
      <c r="H108" s="38">
        <v>31709.56606557377</v>
      </c>
      <c r="I108" s="38">
        <v>31709.56606557377</v>
      </c>
      <c r="J108" s="38">
        <v>31709.56606557377</v>
      </c>
      <c r="K108" s="38">
        <v>31709.56606557377</v>
      </c>
      <c r="L108" s="38">
        <v>10299.73</v>
      </c>
      <c r="M108" s="38">
        <v>10299.73</v>
      </c>
      <c r="N108" s="38">
        <v>10299.73</v>
      </c>
      <c r="O108" s="38">
        <v>10299.73</v>
      </c>
      <c r="P108" s="38">
        <v>26299.73</v>
      </c>
      <c r="Q108" s="38">
        <v>26299.73</v>
      </c>
      <c r="R108" s="38">
        <v>31709.56606557377</v>
      </c>
      <c r="S108" s="38">
        <v>31709.56606557377</v>
      </c>
      <c r="T108" s="38">
        <v>31709.56606557377</v>
      </c>
      <c r="U108" s="38">
        <v>31709.56606557377</v>
      </c>
      <c r="V108" s="38">
        <v>31709.56606557377</v>
      </c>
      <c r="W108" s="38">
        <v>31709.56606557377</v>
      </c>
    </row>
    <row r="109" spans="1:23" x14ac:dyDescent="0.25">
      <c r="A109" s="22" t="s">
        <v>99</v>
      </c>
      <c r="B109" s="1"/>
      <c r="C109" s="27"/>
      <c r="D109" s="53"/>
      <c r="E109" s="38">
        <f t="shared" ref="E109:W109" si="59">$D109*E$5</f>
        <v>0</v>
      </c>
      <c r="F109" s="38">
        <f t="shared" si="59"/>
        <v>0</v>
      </c>
      <c r="G109" s="38">
        <f t="shared" si="59"/>
        <v>0</v>
      </c>
      <c r="H109" s="38">
        <f t="shared" si="59"/>
        <v>0</v>
      </c>
      <c r="I109" s="38">
        <f t="shared" si="59"/>
        <v>0</v>
      </c>
      <c r="J109" s="38">
        <f t="shared" si="59"/>
        <v>0</v>
      </c>
      <c r="K109" s="38">
        <f t="shared" si="59"/>
        <v>0</v>
      </c>
      <c r="L109" s="38">
        <f t="shared" si="59"/>
        <v>0</v>
      </c>
      <c r="M109" s="38">
        <f t="shared" si="59"/>
        <v>0</v>
      </c>
      <c r="N109" s="38">
        <f t="shared" si="59"/>
        <v>0</v>
      </c>
      <c r="O109" s="38">
        <f t="shared" si="59"/>
        <v>0</v>
      </c>
      <c r="P109" s="38">
        <f t="shared" si="59"/>
        <v>0</v>
      </c>
      <c r="Q109" s="38">
        <f t="shared" si="59"/>
        <v>0</v>
      </c>
      <c r="R109" s="38">
        <f t="shared" si="59"/>
        <v>0</v>
      </c>
      <c r="S109" s="38">
        <f t="shared" si="59"/>
        <v>0</v>
      </c>
      <c r="T109" s="38">
        <f t="shared" si="59"/>
        <v>0</v>
      </c>
      <c r="U109" s="38">
        <f t="shared" si="59"/>
        <v>0</v>
      </c>
      <c r="V109" s="38">
        <f t="shared" si="59"/>
        <v>0</v>
      </c>
      <c r="W109" s="38">
        <f t="shared" si="59"/>
        <v>0</v>
      </c>
    </row>
    <row r="110" spans="1:23" x14ac:dyDescent="0.25">
      <c r="A110" s="20" t="s">
        <v>100</v>
      </c>
      <c r="B110" s="1"/>
      <c r="C110" s="27"/>
      <c r="D110" s="53"/>
      <c r="E110" s="38">
        <f t="shared" ref="E110:K110" si="60">E106-E107-E108-E109</f>
        <v>1511081.3039438084</v>
      </c>
      <c r="F110" s="38">
        <f t="shared" si="60"/>
        <v>1407959.9297574579</v>
      </c>
      <c r="G110" s="38">
        <f t="shared" si="60"/>
        <v>1402223.412483487</v>
      </c>
      <c r="H110" s="38">
        <f t="shared" si="60"/>
        <v>1987345.1789404766</v>
      </c>
      <c r="I110" s="38">
        <f t="shared" si="60"/>
        <v>2415234.6276027467</v>
      </c>
      <c r="J110" s="38">
        <f t="shared" si="60"/>
        <v>2103452.6483539762</v>
      </c>
      <c r="K110" s="38">
        <f t="shared" si="60"/>
        <v>2328645.5546272933</v>
      </c>
      <c r="L110" s="38">
        <f>L106-L107-L108-L109</f>
        <v>1285045.0594145039</v>
      </c>
      <c r="M110" s="38">
        <f>M106-M107-M108-M109</f>
        <v>1167929.9909899957</v>
      </c>
      <c r="N110" s="38">
        <f t="shared" ref="N110" si="61">N106-N107-N108-N109</f>
        <v>2173856.8123933282</v>
      </c>
      <c r="O110" s="38">
        <f t="shared" ref="O110" si="62">O106-O107-O108-O109</f>
        <v>3052992.57070411</v>
      </c>
      <c r="P110" s="38">
        <f t="shared" ref="P110:Q110" si="63">P106-P107-P108-P109</f>
        <v>1553812.1485530699</v>
      </c>
      <c r="Q110" s="38">
        <f t="shared" si="63"/>
        <v>1553812.1485530699</v>
      </c>
      <c r="R110" s="38">
        <f t="shared" ref="R110" si="64">R106-R107-R108-R109</f>
        <v>1444162.20085206</v>
      </c>
      <c r="S110" s="38">
        <f t="shared" ref="S110" si="65">S106-S107-S108-S109</f>
        <v>1446548.6278168163</v>
      </c>
      <c r="T110" s="38">
        <f t="shared" ref="T110" si="66">T106-T107-T108-T109</f>
        <v>2028908.8003271113</v>
      </c>
      <c r="U110" s="38">
        <f t="shared" ref="U110" si="67">U106-U107-U108-U109</f>
        <v>2438822.8469519685</v>
      </c>
      <c r="V110" s="38">
        <f t="shared" ref="V110" si="68">V106-V107-V108-V109</f>
        <v>2142742.0347850048</v>
      </c>
      <c r="W110" s="38">
        <f t="shared" ref="W110" si="69">W106-W107-W108-W109</f>
        <v>2687156.3583628056</v>
      </c>
    </row>
    <row r="111" spans="1:23" x14ac:dyDescent="0.25">
      <c r="A111" s="19" t="s">
        <v>101</v>
      </c>
      <c r="B111" s="2"/>
      <c r="C111" s="29"/>
      <c r="D111" s="55"/>
      <c r="E111" s="40">
        <f t="shared" ref="E111:J112" si="70">$D111*E$5</f>
        <v>0</v>
      </c>
      <c r="F111" s="40">
        <f t="shared" si="70"/>
        <v>0</v>
      </c>
      <c r="G111" s="40">
        <f t="shared" si="70"/>
        <v>0</v>
      </c>
      <c r="H111" s="40">
        <f t="shared" si="70"/>
        <v>0</v>
      </c>
      <c r="I111" s="40">
        <f t="shared" si="70"/>
        <v>0</v>
      </c>
      <c r="J111" s="40">
        <f t="shared" si="70"/>
        <v>0</v>
      </c>
      <c r="K111" s="40">
        <f t="shared" ref="K111:W112" si="71">$D111*K$5</f>
        <v>0</v>
      </c>
      <c r="L111" s="40">
        <f t="shared" si="71"/>
        <v>0</v>
      </c>
      <c r="M111" s="40">
        <f t="shared" si="71"/>
        <v>0</v>
      </c>
      <c r="N111" s="40">
        <f t="shared" si="71"/>
        <v>0</v>
      </c>
      <c r="O111" s="40">
        <f t="shared" si="71"/>
        <v>0</v>
      </c>
      <c r="P111" s="40">
        <f t="shared" si="71"/>
        <v>0</v>
      </c>
      <c r="Q111" s="40">
        <f t="shared" si="71"/>
        <v>0</v>
      </c>
      <c r="R111" s="40">
        <f t="shared" si="71"/>
        <v>0</v>
      </c>
      <c r="S111" s="40">
        <f t="shared" si="71"/>
        <v>0</v>
      </c>
      <c r="T111" s="40">
        <f t="shared" si="71"/>
        <v>0</v>
      </c>
      <c r="U111" s="40">
        <f t="shared" si="71"/>
        <v>0</v>
      </c>
      <c r="V111" s="40">
        <f t="shared" si="71"/>
        <v>0</v>
      </c>
      <c r="W111" s="40">
        <f t="shared" si="71"/>
        <v>0</v>
      </c>
    </row>
    <row r="112" spans="1:23" ht="15.75" thickBot="1" x14ac:dyDescent="0.3">
      <c r="A112" s="23" t="s">
        <v>102</v>
      </c>
      <c r="B112" s="2"/>
      <c r="C112" s="29"/>
      <c r="D112" s="55"/>
      <c r="E112" s="40">
        <f t="shared" si="70"/>
        <v>0</v>
      </c>
      <c r="F112" s="40">
        <f t="shared" si="70"/>
        <v>0</v>
      </c>
      <c r="G112" s="40">
        <f t="shared" si="70"/>
        <v>0</v>
      </c>
      <c r="H112" s="40">
        <f t="shared" si="70"/>
        <v>0</v>
      </c>
      <c r="I112" s="40">
        <f t="shared" si="70"/>
        <v>0</v>
      </c>
      <c r="J112" s="40">
        <f t="shared" si="70"/>
        <v>0</v>
      </c>
      <c r="K112" s="40">
        <f t="shared" si="71"/>
        <v>0</v>
      </c>
      <c r="L112" s="40">
        <f t="shared" si="71"/>
        <v>0</v>
      </c>
      <c r="M112" s="40">
        <f t="shared" si="71"/>
        <v>0</v>
      </c>
      <c r="N112" s="40">
        <f t="shared" si="71"/>
        <v>0</v>
      </c>
      <c r="O112" s="40">
        <f t="shared" si="71"/>
        <v>0</v>
      </c>
      <c r="P112" s="40">
        <f t="shared" si="71"/>
        <v>0</v>
      </c>
      <c r="Q112" s="40">
        <f t="shared" si="71"/>
        <v>0</v>
      </c>
      <c r="R112" s="40">
        <f t="shared" si="71"/>
        <v>0</v>
      </c>
      <c r="S112" s="40">
        <f t="shared" si="71"/>
        <v>0</v>
      </c>
      <c r="T112" s="40">
        <f t="shared" si="71"/>
        <v>0</v>
      </c>
      <c r="U112" s="40">
        <f t="shared" si="71"/>
        <v>0</v>
      </c>
      <c r="V112" s="40">
        <f t="shared" si="71"/>
        <v>0</v>
      </c>
      <c r="W112" s="40">
        <f t="shared" si="71"/>
        <v>0</v>
      </c>
    </row>
    <row r="113" spans="1:23" ht="15.75" thickBot="1" x14ac:dyDescent="0.3">
      <c r="A113" s="21" t="s">
        <v>103</v>
      </c>
      <c r="B113" s="7"/>
      <c r="C113" s="33"/>
      <c r="D113" s="57"/>
      <c r="E113" s="44">
        <f t="shared" ref="E113:K113" si="72">E110-E111-E112</f>
        <v>1511081.3039438084</v>
      </c>
      <c r="F113" s="44">
        <f t="shared" si="72"/>
        <v>1407959.9297574579</v>
      </c>
      <c r="G113" s="44">
        <f t="shared" si="72"/>
        <v>1402223.412483487</v>
      </c>
      <c r="H113" s="44">
        <f t="shared" si="72"/>
        <v>1987345.1789404766</v>
      </c>
      <c r="I113" s="44">
        <f t="shared" si="72"/>
        <v>2415234.6276027467</v>
      </c>
      <c r="J113" s="44">
        <f t="shared" si="72"/>
        <v>2103452.6483539762</v>
      </c>
      <c r="K113" s="44">
        <f t="shared" si="72"/>
        <v>2328645.5546272933</v>
      </c>
      <c r="L113" s="44">
        <f>L110-L111-L112</f>
        <v>1285045.0594145039</v>
      </c>
      <c r="M113" s="44">
        <f>M110-M111-M112</f>
        <v>1167929.9909899957</v>
      </c>
      <c r="N113" s="44">
        <f t="shared" ref="N113" si="73">N110-N111-N112</f>
        <v>2173856.8123933282</v>
      </c>
      <c r="O113" s="44">
        <f t="shared" ref="O113" si="74">O110-O111-O112</f>
        <v>3052992.57070411</v>
      </c>
      <c r="P113" s="44">
        <f t="shared" ref="P113:Q113" si="75">P110-P111-P112</f>
        <v>1553812.1485530699</v>
      </c>
      <c r="Q113" s="44">
        <f t="shared" si="75"/>
        <v>1553812.1485530699</v>
      </c>
      <c r="R113" s="44">
        <f t="shared" ref="R113" si="76">R110-R111-R112</f>
        <v>1444162.20085206</v>
      </c>
      <c r="S113" s="44">
        <f t="shared" ref="S113" si="77">S110-S111-S112</f>
        <v>1446548.6278168163</v>
      </c>
      <c r="T113" s="44">
        <f t="shared" ref="T113" si="78">T110-T111-T112</f>
        <v>2028908.8003271113</v>
      </c>
      <c r="U113" s="44">
        <f t="shared" ref="U113" si="79">U110-U111-U112</f>
        <v>2438822.8469519685</v>
      </c>
      <c r="V113" s="44">
        <f t="shared" ref="V113" si="80">V110-V111-V112</f>
        <v>2142742.0347850048</v>
      </c>
      <c r="W113" s="44">
        <f t="shared" ref="W113" si="81">W110-W111-W112</f>
        <v>2687156.3583628056</v>
      </c>
    </row>
    <row r="115" spans="1:23" x14ac:dyDescent="0.25">
      <c r="A115" s="62" t="s">
        <v>108</v>
      </c>
      <c r="B115" s="71"/>
      <c r="C115" s="71"/>
      <c r="D115" s="73"/>
      <c r="E115" s="74">
        <v>-13218837.289999999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</row>
    <row r="116" spans="1:23" x14ac:dyDescent="0.25">
      <c r="A116" s="71" t="s">
        <v>112</v>
      </c>
      <c r="B116" s="71"/>
      <c r="C116" s="71"/>
      <c r="D116" s="73"/>
      <c r="E116" s="74">
        <f t="shared" ref="E116:W116" si="82">E113</f>
        <v>1511081.3039438084</v>
      </c>
      <c r="F116" s="74">
        <f t="shared" si="82"/>
        <v>1407959.9297574579</v>
      </c>
      <c r="G116" s="74">
        <f t="shared" si="82"/>
        <v>1402223.412483487</v>
      </c>
      <c r="H116" s="74">
        <f t="shared" si="82"/>
        <v>1987345.1789404766</v>
      </c>
      <c r="I116" s="74">
        <f t="shared" si="82"/>
        <v>2415234.6276027467</v>
      </c>
      <c r="J116" s="74">
        <f t="shared" si="82"/>
        <v>2103452.6483539762</v>
      </c>
      <c r="K116" s="74">
        <f t="shared" si="82"/>
        <v>2328645.5546272933</v>
      </c>
      <c r="L116" s="74">
        <f t="shared" si="82"/>
        <v>1285045.0594145039</v>
      </c>
      <c r="M116" s="74">
        <f t="shared" si="82"/>
        <v>1167929.9909899957</v>
      </c>
      <c r="N116" s="74">
        <f t="shared" si="82"/>
        <v>2173856.8123933282</v>
      </c>
      <c r="O116" s="74">
        <f t="shared" si="82"/>
        <v>3052992.57070411</v>
      </c>
      <c r="P116" s="74">
        <f t="shared" si="82"/>
        <v>1553812.1485530699</v>
      </c>
      <c r="Q116" s="74">
        <f t="shared" si="82"/>
        <v>1553812.1485530699</v>
      </c>
      <c r="R116" s="74">
        <f t="shared" si="82"/>
        <v>1444162.20085206</v>
      </c>
      <c r="S116" s="74">
        <f t="shared" si="82"/>
        <v>1446548.6278168163</v>
      </c>
      <c r="T116" s="74">
        <f t="shared" si="82"/>
        <v>2028908.8003271113</v>
      </c>
      <c r="U116" s="74">
        <f t="shared" si="82"/>
        <v>2438822.8469519685</v>
      </c>
      <c r="V116" s="74">
        <f t="shared" si="82"/>
        <v>2142742.0347850048</v>
      </c>
      <c r="W116" s="74">
        <f t="shared" si="82"/>
        <v>2687156.3583628056</v>
      </c>
    </row>
    <row r="117" spans="1:23" x14ac:dyDescent="0.25">
      <c r="A117" s="65" t="s">
        <v>109</v>
      </c>
      <c r="B117" s="71"/>
      <c r="C117" s="71"/>
      <c r="D117" s="73"/>
      <c r="E117" s="74">
        <f>E115+E116</f>
        <v>-11707755.98605619</v>
      </c>
      <c r="F117" s="74">
        <f t="shared" ref="F117:W117" si="83">E117+F116</f>
        <v>-10299796.056298733</v>
      </c>
      <c r="G117" s="74">
        <f t="shared" si="83"/>
        <v>-8897572.6438152455</v>
      </c>
      <c r="H117" s="74">
        <f t="shared" si="83"/>
        <v>-6910227.4648747686</v>
      </c>
      <c r="I117" s="74">
        <f t="shared" si="83"/>
        <v>-4494992.8372720219</v>
      </c>
      <c r="J117" s="74">
        <f t="shared" si="83"/>
        <v>-2391540.1889180457</v>
      </c>
      <c r="K117" s="74">
        <f t="shared" si="83"/>
        <v>-62894.634290752467</v>
      </c>
      <c r="L117" s="74">
        <f t="shared" si="83"/>
        <v>1222150.4251237514</v>
      </c>
      <c r="M117" s="74">
        <f t="shared" si="83"/>
        <v>2390080.4161137473</v>
      </c>
      <c r="N117" s="74">
        <f t="shared" si="83"/>
        <v>4563937.2285070755</v>
      </c>
      <c r="O117" s="74">
        <f t="shared" si="83"/>
        <v>7616929.7992111854</v>
      </c>
      <c r="P117" s="74">
        <f t="shared" si="83"/>
        <v>9170741.9477642551</v>
      </c>
      <c r="Q117" s="74">
        <f t="shared" si="83"/>
        <v>10724554.096317325</v>
      </c>
      <c r="R117" s="74">
        <f t="shared" si="83"/>
        <v>12168716.297169385</v>
      </c>
      <c r="S117" s="74">
        <f t="shared" si="83"/>
        <v>13615264.924986202</v>
      </c>
      <c r="T117" s="74">
        <f t="shared" si="83"/>
        <v>15644173.725313313</v>
      </c>
      <c r="U117" s="74">
        <f t="shared" si="83"/>
        <v>18082996.572265282</v>
      </c>
      <c r="V117" s="74">
        <f t="shared" si="83"/>
        <v>20225738.607050288</v>
      </c>
      <c r="W117" s="74">
        <f t="shared" si="83"/>
        <v>22912894.965413094</v>
      </c>
    </row>
  </sheetData>
  <mergeCells count="4">
    <mergeCell ref="E1:W1"/>
    <mergeCell ref="B1:D2"/>
    <mergeCell ref="E2:K2"/>
    <mergeCell ref="L2:W2"/>
  </mergeCells>
  <conditionalFormatting sqref="A117:XFD117">
    <cfRule type="cellIs" dxfId="0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9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F19" sqref="F19"/>
    </sheetView>
  </sheetViews>
  <sheetFormatPr defaultRowHeight="15" x14ac:dyDescent="0.25"/>
  <cols>
    <col min="1" max="1" width="35.28515625" customWidth="1"/>
    <col min="2" max="2" width="12.28515625" style="24" customWidth="1"/>
    <col min="3" max="3" width="10.7109375" style="24" customWidth="1"/>
    <col min="4" max="7" width="10.5703125" style="24" customWidth="1"/>
  </cols>
  <sheetData>
    <row r="1" spans="1:7" x14ac:dyDescent="0.25">
      <c r="A1" s="68" t="s">
        <v>121</v>
      </c>
    </row>
    <row r="2" spans="1:7" x14ac:dyDescent="0.25">
      <c r="A2" s="85" t="s">
        <v>114</v>
      </c>
      <c r="B2" s="67">
        <v>1</v>
      </c>
      <c r="C2" s="67">
        <v>2</v>
      </c>
      <c r="D2" s="77"/>
      <c r="E2" s="77"/>
      <c r="F2"/>
      <c r="G2"/>
    </row>
    <row r="3" spans="1:7" s="59" customFormat="1" x14ac:dyDescent="0.25">
      <c r="A3" s="86"/>
      <c r="B3" s="61">
        <v>2018</v>
      </c>
      <c r="C3" s="61">
        <v>2019</v>
      </c>
    </row>
    <row r="4" spans="1:7" x14ac:dyDescent="0.25">
      <c r="A4" s="62" t="s">
        <v>1</v>
      </c>
      <c r="B4" s="63">
        <f>SUM(БДР!E5:K5)</f>
        <v>55105559.032888196</v>
      </c>
      <c r="C4" s="63">
        <f>SUM(БДР!L5:W5)</f>
        <v>93858889.483329684</v>
      </c>
      <c r="D4" s="77"/>
      <c r="E4" s="77"/>
      <c r="F4"/>
      <c r="G4"/>
    </row>
    <row r="5" spans="1:7" x14ac:dyDescent="0.25">
      <c r="A5" s="58" t="s">
        <v>2</v>
      </c>
      <c r="B5" s="34">
        <f>SUM(БДР!E6:K6)</f>
        <v>14388996.737920513</v>
      </c>
      <c r="C5" s="34">
        <f>SUM(БДР!L6:W6)</f>
        <v>24810646.652634904</v>
      </c>
      <c r="D5" s="77"/>
      <c r="E5" s="77"/>
      <c r="F5"/>
      <c r="G5"/>
    </row>
    <row r="6" spans="1:7" x14ac:dyDescent="0.25">
      <c r="A6" s="58" t="s">
        <v>3</v>
      </c>
      <c r="B6" s="34">
        <f>SUM(БДР!E7:K7)</f>
        <v>40716562.294967681</v>
      </c>
      <c r="C6" s="34">
        <f>SUM(БДР!L7:W7)</f>
        <v>69048242.830694765</v>
      </c>
      <c r="D6" s="77"/>
      <c r="E6" s="77"/>
      <c r="F6"/>
      <c r="G6"/>
    </row>
    <row r="7" spans="1:7" x14ac:dyDescent="0.25">
      <c r="A7" s="58" t="s">
        <v>4</v>
      </c>
      <c r="B7" s="34">
        <f>SUM(БДР!E8:K8)</f>
        <v>11852032.369617097</v>
      </c>
      <c r="C7" s="34">
        <f>SUM(БДР!L8:W8)</f>
        <v>20142451.969617851</v>
      </c>
      <c r="D7" s="77"/>
      <c r="E7" s="77"/>
      <c r="F7"/>
      <c r="G7"/>
    </row>
    <row r="8" spans="1:7" x14ac:dyDescent="0.25">
      <c r="A8" s="58" t="s">
        <v>87</v>
      </c>
      <c r="B8" s="34">
        <f>SUM(БДР!E97:K97)</f>
        <v>28864529.92535058</v>
      </c>
      <c r="C8" s="34">
        <f>SUM(БДР!L97:W97)</f>
        <v>48905790.861076906</v>
      </c>
      <c r="D8" s="77"/>
      <c r="E8" s="77"/>
      <c r="F8"/>
      <c r="G8"/>
    </row>
    <row r="9" spans="1:7" x14ac:dyDescent="0.25">
      <c r="A9" s="62" t="s">
        <v>103</v>
      </c>
      <c r="B9" s="63">
        <f>SUM(БДР!E113:K113)</f>
        <v>13155942.655709246</v>
      </c>
      <c r="C9" s="63">
        <f>SUM(БДР!L113:W113)</f>
        <v>22975789.599703845</v>
      </c>
      <c r="D9" s="77"/>
      <c r="E9" s="77"/>
      <c r="F9"/>
      <c r="G9"/>
    </row>
    <row r="10" spans="1:7" x14ac:dyDescent="0.25">
      <c r="A10" s="58"/>
      <c r="B10" s="34"/>
      <c r="C10" s="34"/>
      <c r="D10" s="77"/>
      <c r="E10" s="77"/>
      <c r="F10"/>
      <c r="G10"/>
    </row>
    <row r="11" spans="1:7" x14ac:dyDescent="0.25">
      <c r="A11" s="62" t="s">
        <v>108</v>
      </c>
      <c r="B11" s="34">
        <f>БДР!E115</f>
        <v>-13218837.289999999</v>
      </c>
      <c r="C11" s="34"/>
      <c r="D11" s="77"/>
      <c r="E11" s="77"/>
      <c r="F11"/>
      <c r="G11"/>
    </row>
    <row r="12" spans="1:7" x14ac:dyDescent="0.25">
      <c r="A12" s="58" t="s">
        <v>112</v>
      </c>
      <c r="B12" s="34">
        <f>B9</f>
        <v>13155942.655709246</v>
      </c>
      <c r="C12" s="34">
        <f t="shared" ref="C12" si="0">C9</f>
        <v>22975789.599703845</v>
      </c>
      <c r="D12" s="77"/>
      <c r="E12" s="77"/>
      <c r="F12"/>
      <c r="G12"/>
    </row>
    <row r="13" spans="1:7" x14ac:dyDescent="0.25">
      <c r="A13" s="58" t="s">
        <v>113</v>
      </c>
      <c r="B13" s="34">
        <f>B12/(1+$E$13)^B2</f>
        <v>13155942.655709246</v>
      </c>
      <c r="C13" s="34">
        <f>C12/(1+$E$13)^C2</f>
        <v>22975789.599703845</v>
      </c>
      <c r="D13" s="77"/>
      <c r="E13" s="77"/>
      <c r="F13"/>
      <c r="G13"/>
    </row>
    <row r="14" spans="1:7" x14ac:dyDescent="0.25">
      <c r="A14" s="65" t="s">
        <v>109</v>
      </c>
      <c r="B14" s="66">
        <f>B13+B11</f>
        <v>-62894.634290752932</v>
      </c>
      <c r="C14" s="66">
        <f>C13+B14</f>
        <v>22912894.965413094</v>
      </c>
      <c r="D14" s="77"/>
      <c r="E14" s="77"/>
      <c r="F14"/>
      <c r="G14"/>
    </row>
    <row r="15" spans="1:7" x14ac:dyDescent="0.25">
      <c r="A15" s="58"/>
      <c r="B15" s="34"/>
      <c r="C15" s="34"/>
      <c r="D15" s="77"/>
      <c r="E15" s="77"/>
      <c r="F15"/>
      <c r="G15"/>
    </row>
    <row r="17" spans="1:3" x14ac:dyDescent="0.25">
      <c r="A17" s="62" t="s">
        <v>110</v>
      </c>
      <c r="B17" s="60">
        <v>8</v>
      </c>
      <c r="C17" s="76" t="s">
        <v>119</v>
      </c>
    </row>
    <row r="18" spans="1:3" x14ac:dyDescent="0.25">
      <c r="A18" s="62" t="s">
        <v>111</v>
      </c>
      <c r="B18" s="60">
        <v>1</v>
      </c>
      <c r="C18" s="76" t="s">
        <v>118</v>
      </c>
    </row>
    <row r="19" spans="1:3" ht="30" x14ac:dyDescent="0.25">
      <c r="A19" s="64" t="s">
        <v>122</v>
      </c>
      <c r="B19" s="60">
        <f>C12</f>
        <v>22975789.599703845</v>
      </c>
      <c r="C19" s="76" t="s">
        <v>124</v>
      </c>
    </row>
    <row r="20" spans="1:3" ht="30" x14ac:dyDescent="0.25">
      <c r="A20" s="64" t="s">
        <v>115</v>
      </c>
      <c r="B20" s="69">
        <f>((B13+C13)/2)/B11*-1</f>
        <v>1.3666758831635901</v>
      </c>
      <c r="C20" s="76" t="s">
        <v>123</v>
      </c>
    </row>
  </sheetData>
  <mergeCells count="1">
    <mergeCell ref="A2:A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БДР</vt:lpstr>
      <vt:lpstr>расчет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Мишин Денис Александрович</dc:creator>
  <cp:lastModifiedBy>Мишин Денис Александрович</cp:lastModifiedBy>
  <cp:lastPrinted>2017-09-01T12:50:02Z</cp:lastPrinted>
  <dcterms:created xsi:type="dcterms:W3CDTF">2017-09-01T11:49:38Z</dcterms:created>
  <dcterms:modified xsi:type="dcterms:W3CDTF">2018-07-20T12:55:26Z</dcterms:modified>
</cp:coreProperties>
</file>