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activeTab="2"/>
  </bookViews>
  <sheets>
    <sheet name="поиск решения" sheetId="1" r:id="rId1"/>
    <sheet name="корреляция" sheetId="2" r:id="rId2"/>
    <sheet name="бизнес изменения" sheetId="3" r:id="rId3"/>
  </sheets>
  <definedNames>
    <definedName name="solver_adj" localSheetId="0" hidden="1">'поиск решения'!$C$10:$F$10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'поиск решения'!$C$10:$F$10</definedName>
    <definedName name="solver_lhs2" localSheetId="0" hidden="1">'поиск решения'!$C$10:$F$10</definedName>
    <definedName name="solver_lhs3" localSheetId="0" hidden="1">'поиск решения'!$I$6:$I$8</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'поиск решения'!$G$12</definedName>
    <definedName name="solver_pre" localSheetId="0" hidden="1">0.000001</definedName>
    <definedName name="solver_rbv" localSheetId="0" hidden="1">1</definedName>
    <definedName name="solver_rel1" localSheetId="0" hidden="1">4</definedName>
    <definedName name="solver_rel2" localSheetId="0" hidden="1">3</definedName>
    <definedName name="solver_rel3" localSheetId="0" hidden="1">1</definedName>
    <definedName name="solver_rhs1" localSheetId="0" hidden="1">целое</definedName>
    <definedName name="solver_rhs2" localSheetId="0" hidden="1">0</definedName>
    <definedName name="solver_rhs3" localSheetId="0" hidden="1">'поиск решения'!$G$6:$G$8</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0</definedName>
    <definedName name="solver_ver" localSheetId="0" hidden="1">3</definedName>
  </definedNames>
  <calcPr calcId="144525"/>
</workbook>
</file>

<file path=xl/calcChain.xml><?xml version="1.0" encoding="utf-8"?>
<calcChain xmlns="http://schemas.openxmlformats.org/spreadsheetml/2006/main">
  <c r="B14" i="3" l="1"/>
  <c r="B11" i="3"/>
  <c r="B12" i="3"/>
  <c r="B10" i="3"/>
  <c r="F44" i="2" l="1"/>
  <c r="C44" i="2"/>
  <c r="C12" i="3" l="1"/>
  <c r="D12" i="3"/>
  <c r="B15" i="3"/>
  <c r="B16" i="3" l="1"/>
  <c r="B20" i="3"/>
  <c r="G44" i="2"/>
  <c r="D44" i="2" l="1"/>
  <c r="E44" i="2"/>
  <c r="C10" i="3" l="1"/>
  <c r="D10" i="3"/>
  <c r="C11" i="3"/>
  <c r="D11" i="3"/>
  <c r="C15" i="3"/>
  <c r="D15" i="3"/>
  <c r="I8" i="1"/>
  <c r="I7" i="1"/>
  <c r="I6" i="1"/>
  <c r="D12" i="1"/>
  <c r="E12" i="1"/>
  <c r="F12" i="1"/>
  <c r="C12" i="1"/>
  <c r="D14" i="3" l="1"/>
  <c r="D20" i="3"/>
  <c r="C20" i="3"/>
  <c r="C14" i="3"/>
  <c r="C16" i="3" s="1"/>
  <c r="C17" i="3" s="1"/>
  <c r="D16" i="3"/>
  <c r="D17" i="3" s="1"/>
  <c r="B17" i="3"/>
  <c r="G12" i="1"/>
</calcChain>
</file>

<file path=xl/sharedStrings.xml><?xml version="1.0" encoding="utf-8"?>
<sst xmlns="http://schemas.openxmlformats.org/spreadsheetml/2006/main" count="115" uniqueCount="112">
  <si>
    <t>Сj</t>
  </si>
  <si>
    <t>a1</t>
  </si>
  <si>
    <t>a2</t>
  </si>
  <si>
    <t>a3</t>
  </si>
  <si>
    <t>П1</t>
  </si>
  <si>
    <t>П2</t>
  </si>
  <si>
    <t>П3</t>
  </si>
  <si>
    <t>П4</t>
  </si>
  <si>
    <t>bj</t>
  </si>
  <si>
    <t>продукция</t>
  </si>
  <si>
    <t>цена</t>
  </si>
  <si>
    <t>Объем пр-ва, ед.</t>
  </si>
  <si>
    <t>Выручка</t>
  </si>
  <si>
    <t>Итого</t>
  </si>
  <si>
    <t>расход</t>
  </si>
  <si>
    <t>ресурсов</t>
  </si>
  <si>
    <t>Номер</t>
  </si>
  <si>
    <t>Y</t>
  </si>
  <si>
    <t>X1</t>
  </si>
  <si>
    <t>X2</t>
  </si>
  <si>
    <t>X3</t>
  </si>
  <si>
    <t>X4</t>
  </si>
  <si>
    <t>X5</t>
  </si>
  <si>
    <t xml:space="preserve">Сила корреляционной связи </t>
  </si>
  <si>
    <t>сильная: ±0,7 до ±1 ; средняя: ±0,3 до ±0,699 ; слабая: 0 до ±0,299</t>
  </si>
  <si>
    <t>Длительность обслуживания, минут</t>
  </si>
  <si>
    <t>Средний чек, руб.</t>
  </si>
  <si>
    <t>Рентабельность продаж</t>
  </si>
  <si>
    <t>как есть</t>
  </si>
  <si>
    <t>1 этап</t>
  </si>
  <si>
    <t>ограничения</t>
  </si>
  <si>
    <t>2 этап</t>
  </si>
  <si>
    <t>Количество упущенных клиентов</t>
  </si>
  <si>
    <t>Доля упущенных клиентов</t>
  </si>
  <si>
    <t>Корреляционный анализ помогает установить, есть ли между показателями в одной или двух выборках связь. Например, между временем работы станка и стоимостью ремонта, ценой техники и продолжительностью эксплуатации, ростом и весом детей и т.д.</t>
  </si>
  <si>
    <t>Если связь имеется, то влечет ли увеличение одного параметра повышение (положительная корреляция) либо уменьшение (отрицательная) другого. Корреляционный анализ помогает аналитику определиться, можно ли по величине одного показателя предсказать возможное значение другого.</t>
  </si>
  <si>
    <t>Коэффициент корреляции обозначается r. Варьируется в пределах от +1 до -1. Классификация корреляционных связей для разных сфер будет отличаться. При значении коэффициента 0 линейной зависимости между выборками не существует.</t>
  </si>
  <si>
    <t>Хотя вычисления в регрессионном и корреляционном анализах весьма схожи, между этими методами есть существенная разница. Неслучайность в регрессионном анализе означает измерение без ошибок (с абсолютной точностью). В корреляционном анализе в "случайность" исследуемых величин могут входить ошибки измерений.</t>
  </si>
  <si>
    <t>Регрессионная статистика</t>
  </si>
  <si>
    <t>Множественный R</t>
  </si>
  <si>
    <t>R-квадрат</t>
  </si>
  <si>
    <t>Нормированный R-квадрат</t>
  </si>
  <si>
    <t>Стандартная ошибка</t>
  </si>
  <si>
    <t>Наблюдения</t>
  </si>
  <si>
    <t>Дисперсионный анализ</t>
  </si>
  <si>
    <t>Регрессия</t>
  </si>
  <si>
    <t>Остаток</t>
  </si>
  <si>
    <t>Y-пересечение</t>
  </si>
  <si>
    <t>df</t>
  </si>
  <si>
    <t>SS</t>
  </si>
  <si>
    <t>MS</t>
  </si>
  <si>
    <t>F</t>
  </si>
  <si>
    <t>Значимость F</t>
  </si>
  <si>
    <t>Коэффициенты</t>
  </si>
  <si>
    <t>t-статистика</t>
  </si>
  <si>
    <t>P-Значение</t>
  </si>
  <si>
    <t>Нижние 95%</t>
  </si>
  <si>
    <t>Верхние 95%</t>
  </si>
  <si>
    <t>Нижние 95,0%</t>
  </si>
  <si>
    <t>Верхние 95,0%</t>
  </si>
  <si>
    <t>Переменная X 1</t>
  </si>
  <si>
    <t>ВЫВОД:</t>
  </si>
  <si>
    <t>Коэф. Корреляции</t>
  </si>
  <si>
    <t>ВЫВОД ИТОГОВ</t>
  </si>
  <si>
    <t>кейс 8</t>
  </si>
  <si>
    <t>ресурсы и нормы расхода</t>
  </si>
  <si>
    <t>запасы</t>
  </si>
  <si>
    <t>при производстве</t>
  </si>
  <si>
    <t>Решение: добавляем пакет анализа в Экселе: файл/параметры/надстройки/перейти/ галочки на Пакет анализа и Поиск решения</t>
  </si>
  <si>
    <t>Во вкладке Данные нажимаем кнопку Поиск решения</t>
  </si>
  <si>
    <t>Заполняем окно:</t>
  </si>
  <si>
    <t>Целевая функция - это в данном случае итоговая выручка, ставим ссылку на нее и далее в оуне галочку на Максимум</t>
  </si>
  <si>
    <t>При поиске обьемов, будет подбираться решение с максимальной выручкой</t>
  </si>
  <si>
    <t>Далее в окне: Изменяя ячейки переменных: делаем ссылку на желтые строки Обьем.</t>
  </si>
  <si>
    <t>Эти параметры (обьемы) будут меняться при поиске максимальной выручки</t>
  </si>
  <si>
    <t>Далее в окне: В соответствии с ограничениями:</t>
  </si>
  <si>
    <t>1) Добавить - ячейки С10-F10 должны быть целыи числами и больше ноля</t>
  </si>
  <si>
    <t>2) Расход ресурсов при производстве должен быть менее или равен обьему запасов</t>
  </si>
  <si>
    <t xml:space="preserve">   (то есть ячейки I6-I8 меньше или равны G6-G8)</t>
  </si>
  <si>
    <t>Далее нажимаем кнопку найти решение и Эксель подберет оптимальный обьем производства (желтые ячейки) для максимизации выручки (красная ячейка)</t>
  </si>
  <si>
    <t>с условием, что фактический расход ресурсов, будет не больше чем существующие запасы (зеленые ячейки)</t>
  </si>
  <si>
    <t>(что мы ищем)</t>
  </si>
  <si>
    <t>(maximum)</t>
  </si>
  <si>
    <t>К сменн оборуд-я</t>
  </si>
  <si>
    <t>% потерь от брака</t>
  </si>
  <si>
    <t>стоимость ОС</t>
  </si>
  <si>
    <t>фонд ЗП</t>
  </si>
  <si>
    <t>Непроизв расходы</t>
  </si>
  <si>
    <t>рентаб ельность</t>
  </si>
  <si>
    <t>Согласно корреляционному анализу, зависимость рентабельности и наблюдаемого ряда факторов практически отсутствует (на минимальном уровне. Коэффициенты корреляции менее 0,3)</t>
  </si>
  <si>
    <t>Регрессионый анализ Y и X5</t>
  </si>
  <si>
    <t>Регрессионный анализ это подтверждает, коэф детерминации равен лишь 0,052</t>
  </si>
  <si>
    <t>кейс 1</t>
  </si>
  <si>
    <t>Количество заправочных колонок</t>
  </si>
  <si>
    <t>Вместимость АЗС, кол-во машин</t>
  </si>
  <si>
    <t>Затраты на колонку, руб в час</t>
  </si>
  <si>
    <t>Поток клиентов, кол-во машин в минуту</t>
  </si>
  <si>
    <t>Общий поток машин в час</t>
  </si>
  <si>
    <t>Пропускная способность стоянки АЗС</t>
  </si>
  <si>
    <t>Пропускная способность колонок, машин в час</t>
  </si>
  <si>
    <t>Выручка АЗС в час</t>
  </si>
  <si>
    <t>Затраты АЗС в час</t>
  </si>
  <si>
    <t>Прибыль АЗС в час</t>
  </si>
  <si>
    <r>
      <rPr>
        <b/>
        <sz val="11"/>
        <color theme="1"/>
        <rFont val="Calibri"/>
        <family val="2"/>
        <charset val="204"/>
        <scheme val="minor"/>
      </rPr>
      <t xml:space="preserve">1 этап: </t>
    </r>
    <r>
      <rPr>
        <sz val="11"/>
        <color theme="1"/>
        <rFont val="Calibri"/>
        <family val="2"/>
        <charset val="204"/>
        <scheme val="minor"/>
      </rPr>
      <t>расширив стоянку, выручка АЗС не изменится, поскольку существующая стоянка</t>
    </r>
  </si>
  <si>
    <r>
      <rPr>
        <b/>
        <sz val="11"/>
        <color theme="1"/>
        <rFont val="Calibri"/>
        <family val="2"/>
        <charset val="204"/>
        <scheme val="minor"/>
      </rPr>
      <t>2 этап:</t>
    </r>
    <r>
      <rPr>
        <sz val="11"/>
        <color theme="1"/>
        <rFont val="Calibri"/>
        <family val="2"/>
        <charset val="204"/>
        <scheme val="minor"/>
      </rPr>
      <t xml:space="preserve"> добавив еще одну заправочную колонку, АЗС не увеличит своей выручки и прибыли, поскольку</t>
    </r>
  </si>
  <si>
    <t xml:space="preserve">              уже достигнут предел потока потенциальных клиентов. В то же время увеличатся затраты АЗС</t>
  </si>
  <si>
    <t xml:space="preserve">              на 9500 руб. что приведет к снижению прибыли на эту величину.</t>
  </si>
  <si>
    <r>
      <rPr>
        <b/>
        <sz val="11"/>
        <color theme="1"/>
        <rFont val="Calibri"/>
        <family val="2"/>
        <charset val="204"/>
        <scheme val="minor"/>
      </rPr>
      <t>Вывод:</t>
    </r>
    <r>
      <rPr>
        <sz val="11"/>
        <color theme="1"/>
        <rFont val="Calibri"/>
        <family val="2"/>
        <charset val="204"/>
        <scheme val="minor"/>
      </rPr>
      <t xml:space="preserve"> АЗС получаем максимально-возможну выручку и прибыль, обслуживая всех потеницальных клиентов</t>
    </r>
  </si>
  <si>
    <t>Расширение стоянки и добавление еще одной заправочной колонки не целесообразно.</t>
  </si>
  <si>
    <r>
      <rPr>
        <b/>
        <sz val="11"/>
        <color theme="1"/>
        <rFont val="Calibri"/>
        <family val="2"/>
        <charset val="204"/>
        <scheme val="minor"/>
      </rPr>
      <t xml:space="preserve">Как есть: </t>
    </r>
    <r>
      <rPr>
        <sz val="11"/>
        <color theme="1"/>
        <rFont val="Calibri"/>
        <family val="2"/>
        <charset val="204"/>
        <scheme val="minor"/>
      </rPr>
      <t>АЗС способна обслужить всех потенциальных клиентов (42 машины в час),</t>
    </r>
  </si>
  <si>
    <t xml:space="preserve">                   ее чистая прибыль 11240 руб в час, рентабельность продаж 37,2%</t>
  </si>
  <si>
    <t xml:space="preserve">               и так в состоянии пропустить всех потенциальных клиентов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</si>
</sst>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5" x14ac:knownFonts="1">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i/>
      <sz val="11"/>
      <color theme="9" tint="-0.249977111117893"/>
      <name val="Calibri"/>
      <family val="2"/>
      <charset val="204"/>
      <scheme val="minor"/>
    </font>
    <font>
      <sz val="11"/>
      <color theme="9" tint="-0.249977111117893"/>
      <name val="Calibri"/>
      <family val="2"/>
      <charset val="204"/>
      <scheme val="minor"/>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bottom style="medium">
        <color indexed="64"/>
      </bottom>
      <diagonal/>
    </border>
    <border>
      <left/>
      <right/>
      <top style="medium">
        <color indexed="64"/>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2" borderId="1" xfId="0" applyFill="1" applyBorder="1" applyAlignment="1">
      <alignment horizontal="center"/>
    </xf>
    <xf numFmtId="164" fontId="0" fillId="4" borderId="1" xfId="0" applyNumberFormat="1" applyFill="1" applyBorder="1" applyAlignment="1">
      <alignment horizontal="center"/>
    </xf>
    <xf numFmtId="0" fontId="1" fillId="0" borderId="0" xfId="0" applyFont="1" applyAlignment="1">
      <alignment horizontal="center"/>
    </xf>
    <xf numFmtId="0" fontId="0" fillId="6" borderId="1" xfId="0" applyFill="1" applyBorder="1"/>
    <xf numFmtId="165" fontId="0" fillId="0" borderId="1" xfId="0" applyNumberFormat="1" applyBorder="1"/>
    <xf numFmtId="0" fontId="0" fillId="0" borderId="1" xfId="0" applyBorder="1" applyAlignment="1">
      <alignment horizontal="center"/>
    </xf>
    <xf numFmtId="2" fontId="0" fillId="0" borderId="0" xfId="0" applyNumberFormat="1"/>
    <xf numFmtId="0" fontId="1" fillId="0" borderId="0" xfId="0" applyFont="1"/>
    <xf numFmtId="0" fontId="0" fillId="0" borderId="0" xfId="0" applyFill="1" applyBorder="1" applyAlignment="1"/>
    <xf numFmtId="0" fontId="0" fillId="0" borderId="7" xfId="0" applyFill="1" applyBorder="1" applyAlignment="1"/>
    <xf numFmtId="0" fontId="2" fillId="0" borderId="8" xfId="0" applyFont="1" applyFill="1" applyBorder="1" applyAlignment="1">
      <alignment horizontal="center"/>
    </xf>
    <xf numFmtId="0" fontId="2" fillId="0" borderId="8" xfId="0" applyFont="1" applyFill="1" applyBorder="1" applyAlignment="1">
      <alignment horizontal="centerContinuous"/>
    </xf>
    <xf numFmtId="0" fontId="1" fillId="2" borderId="0" xfId="0" applyFont="1" applyFill="1"/>
    <xf numFmtId="2" fontId="0" fillId="7" borderId="1" xfId="0" applyNumberFormat="1" applyFill="1"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9" xfId="0"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1" fillId="0" borderId="15" xfId="0" applyFont="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8" xfId="0" applyBorder="1"/>
    <xf numFmtId="0" fontId="1" fillId="0" borderId="19" xfId="0" applyFont="1" applyBorder="1" applyAlignment="1">
      <alignment horizontal="center"/>
    </xf>
    <xf numFmtId="0" fontId="0" fillId="0" borderId="19" xfId="0"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2" fillId="0" borderId="0" xfId="0" applyFont="1"/>
    <xf numFmtId="0" fontId="0" fillId="8" borderId="1" xfId="0" applyFill="1" applyBorder="1" applyAlignment="1">
      <alignment horizontal="center"/>
    </xf>
    <xf numFmtId="0" fontId="3" fillId="0" borderId="0" xfId="0" applyFont="1"/>
    <xf numFmtId="0" fontId="4" fillId="0" borderId="0" xfId="0" applyFont="1" applyAlignment="1">
      <alignment horizontal="center"/>
    </xf>
    <xf numFmtId="3" fontId="0" fillId="0" borderId="1" xfId="0" applyNumberFormat="1" applyBorder="1"/>
    <xf numFmtId="3" fontId="0" fillId="3" borderId="1" xfId="0" applyNumberFormat="1" applyFill="1" applyBorder="1"/>
    <xf numFmtId="3" fontId="0" fillId="6" borderId="1" xfId="0" applyNumberFormat="1" applyFill="1" applyBorder="1"/>
    <xf numFmtId="166" fontId="0" fillId="0" borderId="1" xfId="0" applyNumberFormat="1" applyBorder="1"/>
    <xf numFmtId="0" fontId="0" fillId="0" borderId="1" xfId="0" applyBorder="1" applyAlignment="1">
      <alignment horizontal="center"/>
    </xf>
    <xf numFmtId="0" fontId="0" fillId="0" borderId="15" xfId="0" applyBorder="1" applyAlignment="1">
      <alignment horizontal="center"/>
    </xf>
    <xf numFmtId="0" fontId="0" fillId="0" borderId="10"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0" fillId="0" borderId="6"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C33" sqref="C33"/>
    </sheetView>
  </sheetViews>
  <sheetFormatPr defaultRowHeight="15" x14ac:dyDescent="0.25"/>
  <cols>
    <col min="1" max="1" width="12.140625" customWidth="1"/>
    <col min="8" max="8" width="3.42578125" customWidth="1"/>
  </cols>
  <sheetData>
    <row r="1" spans="1:9" x14ac:dyDescent="0.25">
      <c r="A1" t="s">
        <v>92</v>
      </c>
    </row>
    <row r="2" spans="1:9" ht="15.75" thickBot="1" x14ac:dyDescent="0.3">
      <c r="G2" s="54" t="s">
        <v>30</v>
      </c>
      <c r="H2" s="54"/>
      <c r="I2" s="54"/>
    </row>
    <row r="3" spans="1:9" x14ac:dyDescent="0.25">
      <c r="A3" s="50"/>
      <c r="B3" s="51"/>
      <c r="C3" s="45" t="s">
        <v>9</v>
      </c>
      <c r="D3" s="45"/>
      <c r="E3" s="45"/>
      <c r="F3" s="46"/>
      <c r="G3" s="32" t="s">
        <v>66</v>
      </c>
      <c r="I3" t="s">
        <v>14</v>
      </c>
    </row>
    <row r="4" spans="1:9" x14ac:dyDescent="0.25">
      <c r="A4" s="52"/>
      <c r="B4" s="53"/>
      <c r="C4" s="4" t="s">
        <v>4</v>
      </c>
      <c r="D4" s="4" t="s">
        <v>5</v>
      </c>
      <c r="E4" s="4" t="s">
        <v>6</v>
      </c>
      <c r="F4" s="28" t="s">
        <v>7</v>
      </c>
      <c r="G4" s="33" t="s">
        <v>8</v>
      </c>
      <c r="I4" t="s">
        <v>15</v>
      </c>
    </row>
    <row r="5" spans="1:9" ht="15.75" thickBot="1" x14ac:dyDescent="0.3">
      <c r="A5" s="22" t="s">
        <v>10</v>
      </c>
      <c r="B5" s="23" t="s">
        <v>0</v>
      </c>
      <c r="C5" s="22">
        <v>7</v>
      </c>
      <c r="D5" s="22">
        <v>3</v>
      </c>
      <c r="E5" s="22">
        <v>4</v>
      </c>
      <c r="F5" s="20">
        <v>2</v>
      </c>
      <c r="G5" s="34"/>
      <c r="I5" t="s">
        <v>67</v>
      </c>
    </row>
    <row r="6" spans="1:9" x14ac:dyDescent="0.25">
      <c r="A6" s="47" t="s">
        <v>65</v>
      </c>
      <c r="B6" s="24" t="s">
        <v>1</v>
      </c>
      <c r="C6" s="25">
        <v>2</v>
      </c>
      <c r="D6" s="25">
        <v>4</v>
      </c>
      <c r="E6" s="25">
        <v>1</v>
      </c>
      <c r="F6" s="29">
        <v>5</v>
      </c>
      <c r="G6" s="35">
        <v>34</v>
      </c>
      <c r="I6" s="38">
        <f>SUMPRODUCT(C6:F6,$C$10:$F$10)</f>
        <v>22</v>
      </c>
    </row>
    <row r="7" spans="1:9" x14ac:dyDescent="0.25">
      <c r="A7" s="48"/>
      <c r="B7" s="4" t="s">
        <v>2</v>
      </c>
      <c r="C7" s="19">
        <v>4</v>
      </c>
      <c r="D7" s="19">
        <v>1</v>
      </c>
      <c r="E7" s="19">
        <v>4</v>
      </c>
      <c r="F7" s="30">
        <v>1</v>
      </c>
      <c r="G7" s="35">
        <v>16</v>
      </c>
      <c r="I7" s="38">
        <f t="shared" ref="I7" si="0">SUMPRODUCT(C7:F7,$C$10:$F$10)</f>
        <v>16</v>
      </c>
    </row>
    <row r="8" spans="1:9" ht="15.75" thickBot="1" x14ac:dyDescent="0.3">
      <c r="A8" s="49"/>
      <c r="B8" s="26" t="s">
        <v>3</v>
      </c>
      <c r="C8" s="27">
        <v>2</v>
      </c>
      <c r="D8" s="27">
        <v>3</v>
      </c>
      <c r="E8" s="27">
        <v>1</v>
      </c>
      <c r="F8" s="31">
        <v>2</v>
      </c>
      <c r="G8" s="36">
        <v>22</v>
      </c>
      <c r="I8" s="38">
        <f>SUMPRODUCT(C8:F8,$C$10:$F$10)</f>
        <v>18</v>
      </c>
    </row>
    <row r="9" spans="1:9" x14ac:dyDescent="0.25">
      <c r="C9" s="39" t="s">
        <v>81</v>
      </c>
    </row>
    <row r="10" spans="1:9" x14ac:dyDescent="0.25">
      <c r="A10" t="s">
        <v>11</v>
      </c>
      <c r="C10" s="5">
        <v>3</v>
      </c>
      <c r="D10" s="5">
        <v>4</v>
      </c>
      <c r="E10" s="5">
        <v>0</v>
      </c>
      <c r="F10" s="5">
        <v>0</v>
      </c>
    </row>
    <row r="11" spans="1:9" x14ac:dyDescent="0.25">
      <c r="G11" s="1" t="s">
        <v>13</v>
      </c>
    </row>
    <row r="12" spans="1:9" x14ac:dyDescent="0.25">
      <c r="A12" t="s">
        <v>12</v>
      </c>
      <c r="C12" s="3">
        <f>C5*C10</f>
        <v>21</v>
      </c>
      <c r="D12" s="3">
        <f t="shared" ref="D12:F12" si="1">D5*D10</f>
        <v>12</v>
      </c>
      <c r="E12" s="3">
        <f t="shared" si="1"/>
        <v>0</v>
      </c>
      <c r="F12" s="3">
        <f t="shared" si="1"/>
        <v>0</v>
      </c>
      <c r="G12" s="6">
        <f>SUM(C12:F12)</f>
        <v>33</v>
      </c>
    </row>
    <row r="13" spans="1:9" x14ac:dyDescent="0.25">
      <c r="G13" s="40" t="s">
        <v>82</v>
      </c>
    </row>
    <row r="17" spans="1:1" x14ac:dyDescent="0.25">
      <c r="A17" s="37" t="s">
        <v>68</v>
      </c>
    </row>
    <row r="18" spans="1:1" x14ac:dyDescent="0.25">
      <c r="A18" t="s">
        <v>69</v>
      </c>
    </row>
    <row r="20" spans="1:1" x14ac:dyDescent="0.25">
      <c r="A20" t="s">
        <v>70</v>
      </c>
    </row>
    <row r="21" spans="1:1" x14ac:dyDescent="0.25">
      <c r="A21" t="s">
        <v>71</v>
      </c>
    </row>
    <row r="22" spans="1:1" x14ac:dyDescent="0.25">
      <c r="A22" t="s">
        <v>72</v>
      </c>
    </row>
    <row r="24" spans="1:1" x14ac:dyDescent="0.25">
      <c r="A24" t="s">
        <v>73</v>
      </c>
    </row>
    <row r="25" spans="1:1" x14ac:dyDescent="0.25">
      <c r="A25" t="s">
        <v>74</v>
      </c>
    </row>
    <row r="27" spans="1:1" x14ac:dyDescent="0.25">
      <c r="A27" t="s">
        <v>75</v>
      </c>
    </row>
    <row r="28" spans="1:1" x14ac:dyDescent="0.25">
      <c r="A28" t="s">
        <v>76</v>
      </c>
    </row>
    <row r="29" spans="1:1" x14ac:dyDescent="0.25">
      <c r="A29" t="s">
        <v>77</v>
      </c>
    </row>
    <row r="30" spans="1:1" x14ac:dyDescent="0.25">
      <c r="A30" t="s">
        <v>78</v>
      </c>
    </row>
    <row r="32" spans="1:1" x14ac:dyDescent="0.25">
      <c r="A32" t="s">
        <v>79</v>
      </c>
    </row>
    <row r="33" spans="1:1" x14ac:dyDescent="0.25">
      <c r="A33" t="s">
        <v>80</v>
      </c>
    </row>
  </sheetData>
  <scenarios current="0">
    <scenario name="задача1" count="4" user="Пользователь Windows" comment="Автор: Пользователь Windows , 12/19/2018">
      <inputCells r="C10" val="1"/>
      <inputCells r="D10" val="1"/>
      <inputCells r="E10" val="1"/>
      <inputCells r="F10" val="0"/>
    </scenario>
  </scenarios>
  <mergeCells count="4">
    <mergeCell ref="C3:F3"/>
    <mergeCell ref="A6:A8"/>
    <mergeCell ref="A3:B4"/>
    <mergeCell ref="G2:I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selection activeCell="M13" sqref="M13"/>
    </sheetView>
  </sheetViews>
  <sheetFormatPr defaultRowHeight="15" x14ac:dyDescent="0.25"/>
  <cols>
    <col min="8" max="11" width="2.85546875" customWidth="1"/>
    <col min="12" max="12" width="27.42578125" customWidth="1"/>
    <col min="13" max="20" width="12.28515625" customWidth="1"/>
    <col min="22" max="22" width="26" customWidth="1"/>
  </cols>
  <sheetData>
    <row r="1" spans="1:22" ht="45" customHeight="1" x14ac:dyDescent="0.25">
      <c r="B1" s="21" t="s">
        <v>88</v>
      </c>
      <c r="C1" s="21" t="s">
        <v>83</v>
      </c>
      <c r="D1" s="21" t="s">
        <v>84</v>
      </c>
      <c r="E1" s="21" t="s">
        <v>85</v>
      </c>
      <c r="F1" s="21" t="s">
        <v>86</v>
      </c>
      <c r="G1" s="21" t="s">
        <v>87</v>
      </c>
      <c r="L1" s="17" t="s">
        <v>61</v>
      </c>
    </row>
    <row r="2" spans="1:22" s="7" customFormat="1" x14ac:dyDescent="0.25">
      <c r="A2" s="4" t="s">
        <v>16</v>
      </c>
      <c r="B2" s="4" t="s">
        <v>17</v>
      </c>
      <c r="C2" s="4" t="s">
        <v>18</v>
      </c>
      <c r="D2" s="4" t="s">
        <v>19</v>
      </c>
      <c r="E2" s="4" t="s">
        <v>20</v>
      </c>
      <c r="F2" s="4" t="s">
        <v>21</v>
      </c>
      <c r="G2" s="4" t="s">
        <v>22</v>
      </c>
      <c r="L2" t="s">
        <v>89</v>
      </c>
    </row>
    <row r="3" spans="1:22" x14ac:dyDescent="0.25">
      <c r="A3" s="3">
        <v>1</v>
      </c>
      <c r="B3" s="19">
        <v>13.26</v>
      </c>
      <c r="C3" s="3">
        <v>1.37</v>
      </c>
      <c r="D3" s="3">
        <v>0.23</v>
      </c>
      <c r="E3" s="3">
        <v>167.69</v>
      </c>
      <c r="F3" s="3">
        <v>47750</v>
      </c>
      <c r="G3" s="3">
        <v>1772</v>
      </c>
      <c r="L3" t="s">
        <v>91</v>
      </c>
    </row>
    <row r="4" spans="1:22" x14ac:dyDescent="0.25">
      <c r="A4" s="3">
        <v>2</v>
      </c>
      <c r="B4" s="3">
        <v>10.16</v>
      </c>
      <c r="C4" s="3">
        <v>1.49</v>
      </c>
      <c r="D4" s="3">
        <v>0.39</v>
      </c>
      <c r="E4" s="3">
        <v>186.1</v>
      </c>
      <c r="F4" s="3">
        <v>50391</v>
      </c>
      <c r="G4" s="3">
        <v>1839</v>
      </c>
    </row>
    <row r="5" spans="1:22" x14ac:dyDescent="0.25">
      <c r="A5" s="3">
        <v>3</v>
      </c>
      <c r="B5" s="3">
        <v>13.72</v>
      </c>
      <c r="C5" s="3">
        <v>1.44</v>
      </c>
      <c r="D5" s="3">
        <v>0.43</v>
      </c>
      <c r="E5" s="3">
        <v>220.45</v>
      </c>
      <c r="F5" s="3">
        <v>43149</v>
      </c>
      <c r="G5" s="3">
        <v>2646</v>
      </c>
      <c r="L5" s="12" t="s">
        <v>90</v>
      </c>
    </row>
    <row r="6" spans="1:22" x14ac:dyDescent="0.25">
      <c r="A6" s="3">
        <v>4</v>
      </c>
      <c r="B6" s="3">
        <v>12.85</v>
      </c>
      <c r="C6" s="3">
        <v>1.42</v>
      </c>
      <c r="D6" s="3">
        <v>0.18</v>
      </c>
      <c r="E6" s="3">
        <v>169.3</v>
      </c>
      <c r="F6" s="3">
        <v>41089</v>
      </c>
      <c r="G6" s="3">
        <v>2237</v>
      </c>
      <c r="L6" t="s">
        <v>63</v>
      </c>
      <c r="V6" s="12"/>
    </row>
    <row r="7" spans="1:22" ht="15.75" thickBot="1" x14ac:dyDescent="0.3">
      <c r="A7" s="3">
        <v>5</v>
      </c>
      <c r="B7" s="3">
        <v>10.63</v>
      </c>
      <c r="C7" s="3">
        <v>1.35</v>
      </c>
      <c r="D7" s="3">
        <v>0.15</v>
      </c>
      <c r="E7" s="3">
        <v>39.53</v>
      </c>
      <c r="F7" s="3">
        <v>14257</v>
      </c>
      <c r="G7" s="3">
        <v>2813</v>
      </c>
    </row>
    <row r="8" spans="1:22" x14ac:dyDescent="0.25">
      <c r="A8" s="3">
        <v>6</v>
      </c>
      <c r="B8" s="3">
        <v>9.1199999999999992</v>
      </c>
      <c r="C8" s="3">
        <v>1.39</v>
      </c>
      <c r="D8" s="3">
        <v>0.34</v>
      </c>
      <c r="E8" s="3">
        <v>40.409999999999997</v>
      </c>
      <c r="F8" s="3">
        <v>22661</v>
      </c>
      <c r="G8" s="3">
        <v>1755</v>
      </c>
      <c r="L8" s="16" t="s">
        <v>38</v>
      </c>
      <c r="M8" s="16"/>
    </row>
    <row r="9" spans="1:22" x14ac:dyDescent="0.25">
      <c r="A9" s="3">
        <v>7</v>
      </c>
      <c r="B9" s="3">
        <v>25.83</v>
      </c>
      <c r="C9" s="3">
        <v>1.1599999999999999</v>
      </c>
      <c r="D9" s="3">
        <v>0.38</v>
      </c>
      <c r="E9" s="3">
        <v>102.96</v>
      </c>
      <c r="F9" s="3">
        <v>52509</v>
      </c>
      <c r="G9" s="3">
        <v>2192</v>
      </c>
      <c r="L9" s="13" t="s">
        <v>39</v>
      </c>
      <c r="M9" s="13">
        <v>0.22854324906055346</v>
      </c>
    </row>
    <row r="10" spans="1:22" x14ac:dyDescent="0.25">
      <c r="A10" s="3">
        <v>8</v>
      </c>
      <c r="B10" s="3">
        <v>23.39</v>
      </c>
      <c r="C10" s="3">
        <v>1.27</v>
      </c>
      <c r="D10" s="3">
        <v>0.09</v>
      </c>
      <c r="E10" s="3">
        <v>37.020000000000003</v>
      </c>
      <c r="F10" s="3">
        <v>14903</v>
      </c>
      <c r="G10" s="3">
        <v>1952</v>
      </c>
      <c r="L10" s="13" t="s">
        <v>40</v>
      </c>
      <c r="M10" s="13">
        <v>5.2232016691154168E-2</v>
      </c>
    </row>
    <row r="11" spans="1:22" x14ac:dyDescent="0.25">
      <c r="A11" s="3">
        <v>9</v>
      </c>
      <c r="B11" s="3">
        <v>14.68</v>
      </c>
      <c r="C11" s="3">
        <v>1.1599999999999999</v>
      </c>
      <c r="D11" s="3">
        <v>0.14000000000000001</v>
      </c>
      <c r="E11" s="3">
        <v>45.74</v>
      </c>
      <c r="F11" s="3">
        <v>25587</v>
      </c>
      <c r="G11" s="3">
        <v>2399</v>
      </c>
      <c r="L11" s="13" t="s">
        <v>41</v>
      </c>
      <c r="M11" s="13">
        <v>2.7290753972500331E-2</v>
      </c>
    </row>
    <row r="12" spans="1:22" x14ac:dyDescent="0.25">
      <c r="A12" s="3">
        <v>10</v>
      </c>
      <c r="B12" s="3">
        <v>10.050000000000001</v>
      </c>
      <c r="C12" s="3">
        <v>1.25</v>
      </c>
      <c r="D12" s="3">
        <v>0.21</v>
      </c>
      <c r="E12" s="3">
        <v>40.07</v>
      </c>
      <c r="F12" s="3">
        <v>16821</v>
      </c>
      <c r="G12" s="3">
        <v>2176</v>
      </c>
      <c r="L12" s="13" t="s">
        <v>42</v>
      </c>
      <c r="M12" s="13">
        <v>5.3479373331499476</v>
      </c>
    </row>
    <row r="13" spans="1:22" ht="15.75" thickBot="1" x14ac:dyDescent="0.3">
      <c r="A13" s="3">
        <v>11</v>
      </c>
      <c r="B13" s="3">
        <v>13.99</v>
      </c>
      <c r="C13" s="3">
        <v>1.1299999999999999</v>
      </c>
      <c r="D13" s="3">
        <v>0.42</v>
      </c>
      <c r="E13" s="3">
        <v>45.44</v>
      </c>
      <c r="F13" s="3">
        <v>19459</v>
      </c>
      <c r="G13" s="3">
        <v>2568</v>
      </c>
      <c r="L13" s="14" t="s">
        <v>43</v>
      </c>
      <c r="M13" s="14">
        <v>40</v>
      </c>
    </row>
    <row r="14" spans="1:22" x14ac:dyDescent="0.25">
      <c r="A14" s="3">
        <v>12</v>
      </c>
      <c r="B14" s="3">
        <v>9.68</v>
      </c>
      <c r="C14" s="3">
        <v>1.1000000000000001</v>
      </c>
      <c r="D14" s="3">
        <v>0.05</v>
      </c>
      <c r="E14" s="3">
        <v>41.08</v>
      </c>
      <c r="F14" s="3">
        <v>12973</v>
      </c>
      <c r="G14" s="3">
        <v>1813</v>
      </c>
    </row>
    <row r="15" spans="1:22" ht="15.75" thickBot="1" x14ac:dyDescent="0.3">
      <c r="A15" s="3">
        <v>13</v>
      </c>
      <c r="B15" s="3">
        <v>10.029999999999999</v>
      </c>
      <c r="C15" s="3">
        <v>1.1499999999999999</v>
      </c>
      <c r="D15" s="3">
        <v>0.28999999999999998</v>
      </c>
      <c r="E15" s="3">
        <v>136.13999999999999</v>
      </c>
      <c r="F15" s="3">
        <v>50907</v>
      </c>
      <c r="G15" s="3">
        <v>2574</v>
      </c>
      <c r="L15" t="s">
        <v>44</v>
      </c>
    </row>
    <row r="16" spans="1:22" x14ac:dyDescent="0.25">
      <c r="A16" s="3">
        <v>14</v>
      </c>
      <c r="B16" s="3">
        <v>9.1300000000000008</v>
      </c>
      <c r="C16" s="3">
        <v>1.23</v>
      </c>
      <c r="D16" s="3">
        <v>0.48</v>
      </c>
      <c r="E16" s="3">
        <v>42.39</v>
      </c>
      <c r="F16" s="3">
        <v>6920</v>
      </c>
      <c r="G16" s="3">
        <v>2121</v>
      </c>
      <c r="L16" s="15"/>
      <c r="M16" s="15" t="s">
        <v>48</v>
      </c>
      <c r="N16" s="15" t="s">
        <v>49</v>
      </c>
      <c r="O16" s="15" t="s">
        <v>50</v>
      </c>
      <c r="P16" s="15" t="s">
        <v>51</v>
      </c>
      <c r="Q16" s="15" t="s">
        <v>52</v>
      </c>
    </row>
    <row r="17" spans="1:20" x14ac:dyDescent="0.25">
      <c r="A17" s="3">
        <v>15</v>
      </c>
      <c r="B17" s="3">
        <v>5.37</v>
      </c>
      <c r="C17" s="3">
        <v>1.39</v>
      </c>
      <c r="D17" s="3">
        <v>0.41</v>
      </c>
      <c r="E17" s="3">
        <v>37.39</v>
      </c>
      <c r="F17" s="3">
        <v>5736</v>
      </c>
      <c r="G17" s="3">
        <v>2297</v>
      </c>
      <c r="L17" s="13" t="s">
        <v>45</v>
      </c>
      <c r="M17" s="13">
        <v>1</v>
      </c>
      <c r="N17" s="13">
        <v>59.895056166639051</v>
      </c>
      <c r="O17" s="13">
        <v>59.895056166639051</v>
      </c>
      <c r="P17" s="13">
        <v>2.0942009745195973</v>
      </c>
      <c r="Q17" s="13">
        <v>0.1560587755414154</v>
      </c>
    </row>
    <row r="18" spans="1:20" x14ac:dyDescent="0.25">
      <c r="A18" s="3">
        <v>16</v>
      </c>
      <c r="B18" s="3">
        <v>9.86</v>
      </c>
      <c r="C18" s="3">
        <v>1.38</v>
      </c>
      <c r="D18" s="3">
        <v>0.62</v>
      </c>
      <c r="E18" s="3">
        <v>101.78</v>
      </c>
      <c r="F18" s="3">
        <v>26705</v>
      </c>
      <c r="G18" s="3">
        <v>1638</v>
      </c>
      <c r="L18" s="13" t="s">
        <v>46</v>
      </c>
      <c r="M18" s="13">
        <v>38</v>
      </c>
      <c r="N18" s="13">
        <v>1086.8164813333608</v>
      </c>
      <c r="O18" s="13">
        <v>28.600433719298969</v>
      </c>
      <c r="P18" s="13"/>
      <c r="Q18" s="13"/>
    </row>
    <row r="19" spans="1:20" ht="15.75" thickBot="1" x14ac:dyDescent="0.3">
      <c r="A19" s="3">
        <v>17</v>
      </c>
      <c r="B19" s="3">
        <v>12.62</v>
      </c>
      <c r="C19" s="3">
        <v>1.35</v>
      </c>
      <c r="D19" s="3">
        <v>0.56000000000000005</v>
      </c>
      <c r="E19" s="3">
        <v>47.55</v>
      </c>
      <c r="F19" s="3">
        <v>20068</v>
      </c>
      <c r="G19" s="3">
        <v>1321</v>
      </c>
      <c r="L19" s="14" t="s">
        <v>13</v>
      </c>
      <c r="M19" s="14">
        <v>39</v>
      </c>
      <c r="N19" s="14">
        <v>1146.7115374999998</v>
      </c>
      <c r="O19" s="14"/>
      <c r="P19" s="14"/>
      <c r="Q19" s="14"/>
    </row>
    <row r="20" spans="1:20" ht="15.75" thickBot="1" x14ac:dyDescent="0.3">
      <c r="A20" s="3">
        <v>18</v>
      </c>
      <c r="B20" s="3">
        <v>5.0199999999999996</v>
      </c>
      <c r="C20" s="3">
        <v>1.42</v>
      </c>
      <c r="D20" s="3">
        <v>1.76</v>
      </c>
      <c r="E20" s="3">
        <v>32.61</v>
      </c>
      <c r="F20" s="3">
        <v>11487</v>
      </c>
      <c r="G20" s="3">
        <v>1448</v>
      </c>
    </row>
    <row r="21" spans="1:20" x14ac:dyDescent="0.25">
      <c r="A21" s="3">
        <v>19</v>
      </c>
      <c r="B21" s="3">
        <v>21.18</v>
      </c>
      <c r="C21" s="3">
        <v>1.37</v>
      </c>
      <c r="D21" s="3">
        <v>1.31</v>
      </c>
      <c r="E21" s="3">
        <v>103.25</v>
      </c>
      <c r="F21" s="3">
        <v>32029</v>
      </c>
      <c r="G21" s="3">
        <v>1338</v>
      </c>
      <c r="L21" s="15"/>
      <c r="M21" s="15" t="s">
        <v>53</v>
      </c>
      <c r="N21" s="15" t="s">
        <v>42</v>
      </c>
      <c r="O21" s="15" t="s">
        <v>54</v>
      </c>
      <c r="P21" s="15" t="s">
        <v>55</v>
      </c>
      <c r="Q21" s="15" t="s">
        <v>56</v>
      </c>
      <c r="R21" s="15" t="s">
        <v>57</v>
      </c>
      <c r="S21" s="15" t="s">
        <v>58</v>
      </c>
      <c r="T21" s="15" t="s">
        <v>59</v>
      </c>
    </row>
    <row r="22" spans="1:20" x14ac:dyDescent="0.25">
      <c r="A22" s="3">
        <v>20</v>
      </c>
      <c r="B22" s="3">
        <v>25.17</v>
      </c>
      <c r="C22" s="3">
        <v>1.41</v>
      </c>
      <c r="D22" s="3">
        <v>0.45</v>
      </c>
      <c r="E22" s="3">
        <v>38.950000000000003</v>
      </c>
      <c r="F22" s="3">
        <v>18946</v>
      </c>
      <c r="G22" s="3">
        <v>1369</v>
      </c>
      <c r="L22" s="13" t="s">
        <v>47</v>
      </c>
      <c r="M22" s="13">
        <v>17.735568936289333</v>
      </c>
      <c r="N22" s="13">
        <v>3.975753148698415</v>
      </c>
      <c r="O22" s="13">
        <v>4.4609331296374917</v>
      </c>
      <c r="P22" s="13">
        <v>7.0359849761913662E-5</v>
      </c>
      <c r="Q22" s="13">
        <v>9.6870774649096223</v>
      </c>
      <c r="R22" s="13">
        <v>25.784060407669045</v>
      </c>
      <c r="S22" s="13">
        <v>9.6870774649096223</v>
      </c>
      <c r="T22" s="13">
        <v>25.784060407669045</v>
      </c>
    </row>
    <row r="23" spans="1:20" ht="15.75" thickBot="1" x14ac:dyDescent="0.3">
      <c r="A23" s="3">
        <v>21</v>
      </c>
      <c r="B23" s="3">
        <v>19.399999999999999</v>
      </c>
      <c r="C23" s="3">
        <v>1.35</v>
      </c>
      <c r="D23" s="3">
        <v>0.5</v>
      </c>
      <c r="E23" s="3">
        <v>81.319999999999993</v>
      </c>
      <c r="F23" s="3">
        <v>28025</v>
      </c>
      <c r="G23" s="3">
        <v>1666</v>
      </c>
      <c r="L23" s="14" t="s">
        <v>60</v>
      </c>
      <c r="M23" s="14">
        <v>-2.8417782847629035E-3</v>
      </c>
      <c r="N23" s="14">
        <v>1.9637265532225618E-3</v>
      </c>
      <c r="O23" s="14">
        <v>-1.4471354375177237</v>
      </c>
      <c r="P23" s="14">
        <v>0.15605877554141356</v>
      </c>
      <c r="Q23" s="14">
        <v>-6.8171348586256262E-3</v>
      </c>
      <c r="R23" s="14">
        <v>1.1335782890998197E-3</v>
      </c>
      <c r="S23" s="14">
        <v>-6.8171348586256262E-3</v>
      </c>
      <c r="T23" s="14">
        <v>1.1335782890998197E-3</v>
      </c>
    </row>
    <row r="24" spans="1:20" x14ac:dyDescent="0.25">
      <c r="A24" s="3">
        <v>22</v>
      </c>
      <c r="B24" s="3">
        <v>21</v>
      </c>
      <c r="C24" s="3">
        <v>1.48</v>
      </c>
      <c r="D24" s="3">
        <v>0.77</v>
      </c>
      <c r="E24" s="3">
        <v>67.260000000000005</v>
      </c>
      <c r="F24" s="3">
        <v>20968</v>
      </c>
      <c r="G24" s="3">
        <v>1506</v>
      </c>
    </row>
    <row r="25" spans="1:20" x14ac:dyDescent="0.25">
      <c r="A25" s="3">
        <v>23</v>
      </c>
      <c r="B25" s="3">
        <v>6.57</v>
      </c>
      <c r="C25" s="3">
        <v>1.24</v>
      </c>
      <c r="D25" s="3">
        <v>1.2</v>
      </c>
      <c r="E25" s="3">
        <v>59.92</v>
      </c>
      <c r="F25" s="3">
        <v>11049</v>
      </c>
      <c r="G25" s="3">
        <v>2009</v>
      </c>
    </row>
    <row r="26" spans="1:20" x14ac:dyDescent="0.25">
      <c r="A26" s="3">
        <v>24</v>
      </c>
      <c r="B26" s="3">
        <v>14.19</v>
      </c>
      <c r="C26" s="3">
        <v>1.4</v>
      </c>
      <c r="D26" s="3">
        <v>0.21</v>
      </c>
      <c r="E26" s="3">
        <v>107.34</v>
      </c>
      <c r="F26" s="3">
        <v>45893</v>
      </c>
      <c r="G26" s="3">
        <v>1598</v>
      </c>
    </row>
    <row r="27" spans="1:20" x14ac:dyDescent="0.25">
      <c r="A27" s="3">
        <v>25</v>
      </c>
      <c r="B27" s="3">
        <v>15.81</v>
      </c>
      <c r="C27" s="3">
        <v>1.45</v>
      </c>
      <c r="D27" s="3">
        <v>0.25</v>
      </c>
      <c r="E27" s="3">
        <v>512.6</v>
      </c>
      <c r="F27" s="3">
        <v>99400</v>
      </c>
      <c r="G27" s="3">
        <v>1827</v>
      </c>
    </row>
    <row r="28" spans="1:20" x14ac:dyDescent="0.25">
      <c r="A28" s="3">
        <v>26</v>
      </c>
      <c r="B28" s="3">
        <v>5.23</v>
      </c>
      <c r="C28" s="3">
        <v>1.4</v>
      </c>
      <c r="D28" s="3">
        <v>0.15</v>
      </c>
      <c r="E28" s="3">
        <v>53.81</v>
      </c>
      <c r="F28" s="3">
        <v>20719</v>
      </c>
      <c r="G28" s="3">
        <v>1442</v>
      </c>
    </row>
    <row r="29" spans="1:20" x14ac:dyDescent="0.25">
      <c r="A29" s="3">
        <v>27</v>
      </c>
      <c r="B29" s="3">
        <v>2.99</v>
      </c>
      <c r="C29" s="3">
        <v>1.28</v>
      </c>
      <c r="D29" s="3">
        <v>0.66</v>
      </c>
      <c r="E29" s="3">
        <v>80.83</v>
      </c>
      <c r="F29" s="3">
        <v>36813</v>
      </c>
      <c r="G29" s="3">
        <v>2276</v>
      </c>
    </row>
    <row r="30" spans="1:20" x14ac:dyDescent="0.25">
      <c r="A30" s="3">
        <v>28</v>
      </c>
      <c r="B30" s="3">
        <v>12.5</v>
      </c>
      <c r="C30" s="3">
        <v>1.33</v>
      </c>
      <c r="D30" s="3">
        <v>0.74</v>
      </c>
      <c r="E30" s="3">
        <v>59.42</v>
      </c>
      <c r="F30" s="3">
        <v>33956</v>
      </c>
      <c r="G30" s="3">
        <v>1541</v>
      </c>
    </row>
    <row r="31" spans="1:20" x14ac:dyDescent="0.25">
      <c r="A31" s="3">
        <v>29</v>
      </c>
      <c r="B31" s="3">
        <v>12.16</v>
      </c>
      <c r="C31" s="3">
        <v>1.22</v>
      </c>
      <c r="D31" s="3">
        <v>0.32</v>
      </c>
      <c r="E31" s="3">
        <v>36.96</v>
      </c>
      <c r="F31" s="3">
        <v>17016</v>
      </c>
      <c r="G31" s="3">
        <v>1935</v>
      </c>
    </row>
    <row r="32" spans="1:20" x14ac:dyDescent="0.25">
      <c r="A32" s="3">
        <v>30</v>
      </c>
      <c r="B32" s="3">
        <v>14.54</v>
      </c>
      <c r="C32" s="3">
        <v>1.28</v>
      </c>
      <c r="D32" s="3">
        <v>0.89</v>
      </c>
      <c r="E32" s="3">
        <v>91.43</v>
      </c>
      <c r="F32" s="3">
        <v>34873</v>
      </c>
      <c r="G32" s="3">
        <v>1683</v>
      </c>
    </row>
    <row r="33" spans="1:7" x14ac:dyDescent="0.25">
      <c r="A33" s="3">
        <v>31</v>
      </c>
      <c r="B33" s="3">
        <v>6.24</v>
      </c>
      <c r="C33" s="3">
        <v>1.47</v>
      </c>
      <c r="D33" s="3">
        <v>0.23</v>
      </c>
      <c r="E33" s="3">
        <v>17.16</v>
      </c>
      <c r="F33" s="3">
        <v>11237</v>
      </c>
      <c r="G33" s="3">
        <v>3053</v>
      </c>
    </row>
    <row r="34" spans="1:7" x14ac:dyDescent="0.25">
      <c r="A34" s="3">
        <v>32</v>
      </c>
      <c r="B34" s="3">
        <v>12.08</v>
      </c>
      <c r="C34" s="3">
        <v>1.27</v>
      </c>
      <c r="D34" s="3">
        <v>0.32</v>
      </c>
      <c r="E34" s="3">
        <v>27.29</v>
      </c>
      <c r="F34" s="3">
        <v>17306</v>
      </c>
      <c r="G34" s="3">
        <v>1798</v>
      </c>
    </row>
    <row r="35" spans="1:7" x14ac:dyDescent="0.25">
      <c r="A35" s="3">
        <v>33</v>
      </c>
      <c r="B35" s="3">
        <v>9.49</v>
      </c>
      <c r="C35" s="3">
        <v>1.51</v>
      </c>
      <c r="D35" s="3">
        <v>0.54</v>
      </c>
      <c r="E35" s="3">
        <v>184.33</v>
      </c>
      <c r="F35" s="3">
        <v>39250</v>
      </c>
      <c r="G35" s="3">
        <v>2209</v>
      </c>
    </row>
    <row r="36" spans="1:7" x14ac:dyDescent="0.25">
      <c r="A36" s="3">
        <v>34</v>
      </c>
      <c r="B36" s="3">
        <v>9.2799999999999994</v>
      </c>
      <c r="C36" s="3">
        <v>1.46</v>
      </c>
      <c r="D36" s="3">
        <v>0.75</v>
      </c>
      <c r="E36" s="3">
        <v>58.42</v>
      </c>
      <c r="F36" s="3">
        <v>19074</v>
      </c>
      <c r="G36" s="3">
        <v>1829</v>
      </c>
    </row>
    <row r="37" spans="1:7" x14ac:dyDescent="0.25">
      <c r="A37" s="3">
        <v>35</v>
      </c>
      <c r="B37" s="3">
        <v>11.42</v>
      </c>
      <c r="C37" s="3">
        <v>1.27</v>
      </c>
      <c r="D37" s="3">
        <v>0.16</v>
      </c>
      <c r="E37" s="3">
        <v>59.4</v>
      </c>
      <c r="F37" s="3">
        <v>18452</v>
      </c>
      <c r="G37" s="3">
        <v>2605</v>
      </c>
    </row>
    <row r="38" spans="1:7" x14ac:dyDescent="0.25">
      <c r="A38" s="3">
        <v>36</v>
      </c>
      <c r="B38" s="3">
        <v>10.31</v>
      </c>
      <c r="C38" s="3">
        <v>1.43</v>
      </c>
      <c r="D38" s="3">
        <v>0.24</v>
      </c>
      <c r="E38" s="3">
        <v>49.63</v>
      </c>
      <c r="F38" s="3">
        <v>17500</v>
      </c>
      <c r="G38" s="3">
        <v>2620</v>
      </c>
    </row>
    <row r="39" spans="1:7" x14ac:dyDescent="0.25">
      <c r="A39" s="10">
        <v>37</v>
      </c>
      <c r="B39" s="10">
        <v>8.65</v>
      </c>
      <c r="C39" s="10">
        <v>1.5</v>
      </c>
      <c r="D39" s="10">
        <v>0.59</v>
      </c>
      <c r="E39" s="10">
        <v>391.27</v>
      </c>
      <c r="F39" s="10">
        <v>7888</v>
      </c>
      <c r="G39" s="10">
        <v>1726</v>
      </c>
    </row>
    <row r="40" spans="1:7" x14ac:dyDescent="0.25">
      <c r="A40" s="10">
        <v>36</v>
      </c>
      <c r="B40" s="10">
        <v>10.94</v>
      </c>
      <c r="C40" s="10">
        <v>1.35</v>
      </c>
      <c r="D40" s="10">
        <v>0.56000000000000005</v>
      </c>
      <c r="E40" s="10">
        <v>258.62</v>
      </c>
      <c r="F40" s="10">
        <v>58947</v>
      </c>
      <c r="G40" s="10">
        <v>1883</v>
      </c>
    </row>
    <row r="41" spans="1:7" x14ac:dyDescent="0.25">
      <c r="A41" s="10">
        <v>39</v>
      </c>
      <c r="B41" s="10">
        <v>9.8699999999999992</v>
      </c>
      <c r="C41" s="10">
        <v>1.41</v>
      </c>
      <c r="D41" s="10">
        <v>0.63</v>
      </c>
      <c r="E41" s="10">
        <v>75.66</v>
      </c>
      <c r="F41" s="10">
        <v>94697</v>
      </c>
      <c r="G41" s="10">
        <v>1970</v>
      </c>
    </row>
    <row r="42" spans="1:7" x14ac:dyDescent="0.25">
      <c r="A42" s="10">
        <v>40</v>
      </c>
      <c r="B42" s="10">
        <v>6.14</v>
      </c>
      <c r="C42" s="10">
        <v>1.47</v>
      </c>
      <c r="D42" s="10">
        <v>1.1000000000000001</v>
      </c>
      <c r="E42" s="10">
        <v>123.68</v>
      </c>
      <c r="F42" s="10">
        <v>29626</v>
      </c>
      <c r="G42" s="10">
        <v>1687</v>
      </c>
    </row>
    <row r="44" spans="1:7" x14ac:dyDescent="0.25">
      <c r="A44" s="12" t="s">
        <v>62</v>
      </c>
      <c r="C44" s="18">
        <f>CORREL($B$3:$B$42,C3:C42)</f>
        <v>-0.14492866068731414</v>
      </c>
      <c r="D44" s="18">
        <f>CORREL($B$3:$B$42,D3:D42)</f>
        <v>-0.1343993552973709</v>
      </c>
      <c r="E44" s="18">
        <f>CORREL($B$3:$B$42,E3:E42)</f>
        <v>4.6564462664721598E-2</v>
      </c>
      <c r="F44" s="18">
        <f>CORREL($B$3:$B$42,F3:F42)</f>
        <v>0.17801507587307938</v>
      </c>
      <c r="G44" s="18">
        <f>CORREL($B$3:$B$42,G3:G42)</f>
        <v>-0.22854324906055434</v>
      </c>
    </row>
    <row r="45" spans="1:7" x14ac:dyDescent="0.25">
      <c r="D45" s="11"/>
      <c r="E45" s="11"/>
      <c r="F45" s="11"/>
      <c r="G45" s="11"/>
    </row>
    <row r="46" spans="1:7" x14ac:dyDescent="0.25">
      <c r="A46" t="s">
        <v>23</v>
      </c>
    </row>
    <row r="47" spans="1:7" x14ac:dyDescent="0.25">
      <c r="A47" t="s">
        <v>24</v>
      </c>
    </row>
    <row r="49" spans="1:1" x14ac:dyDescent="0.25">
      <c r="A49" t="s">
        <v>34</v>
      </c>
    </row>
    <row r="50" spans="1:1" x14ac:dyDescent="0.25">
      <c r="A50" t="s">
        <v>35</v>
      </c>
    </row>
    <row r="51" spans="1:1" x14ac:dyDescent="0.25">
      <c r="A51" t="s">
        <v>36</v>
      </c>
    </row>
    <row r="54" spans="1:1" x14ac:dyDescent="0.25">
      <c r="A54"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workbookViewId="0">
      <selection activeCell="B37" sqref="B37"/>
    </sheetView>
  </sheetViews>
  <sheetFormatPr defaultRowHeight="15" x14ac:dyDescent="0.25"/>
  <cols>
    <col min="1" max="1" width="47.7109375" customWidth="1"/>
  </cols>
  <sheetData>
    <row r="1" spans="1:5" x14ac:dyDescent="0.25">
      <c r="A1" t="s">
        <v>64</v>
      </c>
    </row>
    <row r="2" spans="1:5" x14ac:dyDescent="0.25">
      <c r="B2" s="1" t="s">
        <v>28</v>
      </c>
      <c r="C2" s="1" t="s">
        <v>29</v>
      </c>
      <c r="D2" s="1" t="s">
        <v>31</v>
      </c>
    </row>
    <row r="3" spans="1:5" x14ac:dyDescent="0.25">
      <c r="A3" s="2" t="s">
        <v>93</v>
      </c>
      <c r="B3" s="41">
        <v>2</v>
      </c>
      <c r="C3" s="41">
        <v>2</v>
      </c>
      <c r="D3" s="42">
        <v>3</v>
      </c>
    </row>
    <row r="4" spans="1:5" x14ac:dyDescent="0.25">
      <c r="A4" s="2" t="s">
        <v>94</v>
      </c>
      <c r="B4" s="41">
        <v>3</v>
      </c>
      <c r="C4" s="42">
        <v>5</v>
      </c>
      <c r="D4" s="41">
        <v>5</v>
      </c>
    </row>
    <row r="5" spans="1:5" x14ac:dyDescent="0.25">
      <c r="A5" s="2" t="s">
        <v>96</v>
      </c>
      <c r="B5" s="44">
        <v>0.7</v>
      </c>
      <c r="C5" s="44">
        <v>0.7</v>
      </c>
      <c r="D5" s="44">
        <v>0.7</v>
      </c>
    </row>
    <row r="6" spans="1:5" x14ac:dyDescent="0.25">
      <c r="A6" s="2" t="s">
        <v>25</v>
      </c>
      <c r="B6" s="44">
        <v>2.4</v>
      </c>
      <c r="C6" s="44">
        <v>2.4</v>
      </c>
      <c r="D6" s="44">
        <v>2.4</v>
      </c>
    </row>
    <row r="7" spans="1:5" x14ac:dyDescent="0.25">
      <c r="A7" s="2" t="s">
        <v>26</v>
      </c>
      <c r="B7" s="41">
        <v>720</v>
      </c>
      <c r="C7" s="41">
        <v>720</v>
      </c>
      <c r="D7" s="41">
        <v>720</v>
      </c>
    </row>
    <row r="8" spans="1:5" x14ac:dyDescent="0.25">
      <c r="A8" s="2" t="s">
        <v>95</v>
      </c>
      <c r="B8" s="41">
        <v>9500</v>
      </c>
      <c r="C8" s="41">
        <v>9500</v>
      </c>
      <c r="D8" s="41">
        <v>9500</v>
      </c>
      <c r="E8" s="37"/>
    </row>
    <row r="9" spans="1:5" x14ac:dyDescent="0.25">
      <c r="A9" s="8"/>
      <c r="B9" s="43"/>
      <c r="C9" s="43"/>
      <c r="D9" s="43"/>
    </row>
    <row r="10" spans="1:5" x14ac:dyDescent="0.25">
      <c r="A10" s="2" t="s">
        <v>97</v>
      </c>
      <c r="B10" s="41">
        <f>B5*60</f>
        <v>42</v>
      </c>
      <c r="C10" s="41">
        <f t="shared" ref="C10:D10" si="0">C5*60</f>
        <v>42</v>
      </c>
      <c r="D10" s="41">
        <f t="shared" si="0"/>
        <v>42</v>
      </c>
      <c r="E10" s="55" t="s">
        <v>30</v>
      </c>
    </row>
    <row r="11" spans="1:5" x14ac:dyDescent="0.25">
      <c r="A11" s="2" t="s">
        <v>99</v>
      </c>
      <c r="B11" s="41">
        <f>ROUND(60/B6,0)*B3</f>
        <v>50</v>
      </c>
      <c r="C11" s="41">
        <f t="shared" ref="C11:D11" si="1">ROUND(60/C6,0)*C3</f>
        <v>50</v>
      </c>
      <c r="D11" s="41">
        <f t="shared" si="1"/>
        <v>75</v>
      </c>
      <c r="E11" s="55"/>
    </row>
    <row r="12" spans="1:5" x14ac:dyDescent="0.25">
      <c r="A12" s="2" t="s">
        <v>98</v>
      </c>
      <c r="B12" s="41">
        <f>60*B4</f>
        <v>180</v>
      </c>
      <c r="C12" s="41">
        <f t="shared" ref="C12:D12" si="2">60*C4</f>
        <v>300</v>
      </c>
      <c r="D12" s="41">
        <f t="shared" si="2"/>
        <v>300</v>
      </c>
      <c r="E12" s="55"/>
    </row>
    <row r="13" spans="1:5" x14ac:dyDescent="0.25">
      <c r="A13" s="2"/>
      <c r="B13" s="41"/>
      <c r="C13" s="41"/>
      <c r="D13" s="41"/>
    </row>
    <row r="14" spans="1:5" x14ac:dyDescent="0.25">
      <c r="A14" s="2" t="s">
        <v>100</v>
      </c>
      <c r="B14" s="41">
        <f>B7*MIN(B10:B12)</f>
        <v>30240</v>
      </c>
      <c r="C14" s="41">
        <f t="shared" ref="C14:D14" si="3">C7*MIN(C10:C12)</f>
        <v>30240</v>
      </c>
      <c r="D14" s="41">
        <f t="shared" si="3"/>
        <v>30240</v>
      </c>
    </row>
    <row r="15" spans="1:5" x14ac:dyDescent="0.25">
      <c r="A15" s="2" t="s">
        <v>101</v>
      </c>
      <c r="B15" s="41">
        <f>B8*B3</f>
        <v>19000</v>
      </c>
      <c r="C15" s="41">
        <f t="shared" ref="C15:D15" si="4">C8*C3</f>
        <v>19000</v>
      </c>
      <c r="D15" s="41">
        <f t="shared" si="4"/>
        <v>28500</v>
      </c>
    </row>
    <row r="16" spans="1:5" x14ac:dyDescent="0.25">
      <c r="A16" s="2" t="s">
        <v>102</v>
      </c>
      <c r="B16" s="41">
        <f>B14-B15</f>
        <v>11240</v>
      </c>
      <c r="C16" s="41">
        <f>C14-C15</f>
        <v>11240</v>
      </c>
      <c r="D16" s="41">
        <f t="shared" ref="D16" si="5">D14-D15</f>
        <v>1740</v>
      </c>
    </row>
    <row r="17" spans="1:4" x14ac:dyDescent="0.25">
      <c r="A17" s="2" t="s">
        <v>27</v>
      </c>
      <c r="B17" s="9">
        <f>B16/B14</f>
        <v>0.37169312169312169</v>
      </c>
      <c r="C17" s="9">
        <f t="shared" ref="C17:D17" si="6">C16/C14</f>
        <v>0.37169312169312169</v>
      </c>
      <c r="D17" s="9">
        <f t="shared" si="6"/>
        <v>5.7539682539682536E-2</v>
      </c>
    </row>
    <row r="18" spans="1:4" x14ac:dyDescent="0.25">
      <c r="A18" s="2"/>
      <c r="B18" s="2"/>
      <c r="C18" s="2"/>
      <c r="D18" s="2"/>
    </row>
    <row r="19" spans="1:4" x14ac:dyDescent="0.25">
      <c r="A19" s="2" t="s">
        <v>32</v>
      </c>
      <c r="B19" s="41">
        <v>0</v>
      </c>
      <c r="C19" s="41">
        <v>0</v>
      </c>
      <c r="D19" s="41">
        <v>0</v>
      </c>
    </row>
    <row r="20" spans="1:4" x14ac:dyDescent="0.25">
      <c r="A20" s="2" t="s">
        <v>33</v>
      </c>
      <c r="B20" s="9">
        <f>B19/B10</f>
        <v>0</v>
      </c>
      <c r="C20" s="9">
        <f t="shared" ref="C20:D20" si="7">C19/C10</f>
        <v>0</v>
      </c>
      <c r="D20" s="9">
        <f t="shared" si="7"/>
        <v>0</v>
      </c>
    </row>
    <row r="22" spans="1:4" x14ac:dyDescent="0.25">
      <c r="A22" t="s">
        <v>109</v>
      </c>
    </row>
    <row r="23" spans="1:4" x14ac:dyDescent="0.25">
      <c r="A23" t="s">
        <v>110</v>
      </c>
    </row>
    <row r="25" spans="1:4" x14ac:dyDescent="0.25">
      <c r="A25" t="s">
        <v>103</v>
      </c>
    </row>
    <row r="26" spans="1:4" x14ac:dyDescent="0.25">
      <c r="A26" t="s">
        <v>111</v>
      </c>
    </row>
    <row r="28" spans="1:4" x14ac:dyDescent="0.25">
      <c r="A28" t="s">
        <v>104</v>
      </c>
    </row>
    <row r="29" spans="1:4" x14ac:dyDescent="0.25">
      <c r="A29" t="s">
        <v>105</v>
      </c>
    </row>
    <row r="30" spans="1:4" x14ac:dyDescent="0.25">
      <c r="A30" t="s">
        <v>106</v>
      </c>
    </row>
    <row r="32" spans="1:4" x14ac:dyDescent="0.25">
      <c r="A32" t="s">
        <v>107</v>
      </c>
    </row>
    <row r="33" spans="1:1" x14ac:dyDescent="0.25">
      <c r="A33" t="s">
        <v>108</v>
      </c>
    </row>
  </sheetData>
  <mergeCells count="1">
    <mergeCell ref="E10: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поиск решения</vt:lpstr>
      <vt:lpstr>корреляция</vt:lpstr>
      <vt:lpstr>бизнес изменения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2018-12-19T17:16:50Z</dcterms:created>
  <dcterms:modified xsi:type="dcterms:W3CDTF">2019-01-15T14:35:00Z</dcterms:modified>
</cp:coreProperties>
</file>